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filterPrivacy="1" defaultThemeVersion="124226"/>
  <xr:revisionPtr revIDLastSave="0" documentId="13_ncr:1_{9C612FDC-9AC8-4AD1-94C0-32BAEEC7B88B}" xr6:coauthVersionLast="36" xr6:coauthVersionMax="36" xr10:uidLastSave="{00000000-0000-0000-0000-000000000000}"/>
  <bookViews>
    <workbookView xWindow="-120" yWindow="-120" windowWidth="29040" windowHeight="15720" tabRatio="603" activeTab="2" xr2:uid="{00000000-000D-0000-FFFF-FFFF00000000}"/>
  </bookViews>
  <sheets>
    <sheet name="Nouveautés" sheetId="10" r:id="rId1"/>
    <sheet name="Lisez-moi" sheetId="7" r:id="rId2"/>
    <sheet name="AAP-DGOS_GBudget" sheetId="1" r:id="rId3"/>
    <sheet name="Métiers recherche clinique" sheetId="3" r:id="rId4"/>
    <sheet name="FAQ" sheetId="6" r:id="rId5"/>
    <sheet name="Exemple" sheetId="9" r:id="rId6"/>
    <sheet name="surcoûts" sheetId="11" r:id="rId7"/>
    <sheet name="PM" sheetId="12" r:id="rId8"/>
    <sheet name="PNM" sheetId="13" r:id="rId9"/>
    <sheet name="RappelData" sheetId="5" state="hidden" r:id="rId10"/>
  </sheets>
  <externalReferences>
    <externalReference r:id="rId11"/>
    <externalReference r:id="rId12"/>
    <externalReference r:id="rId13"/>
    <externalReference r:id="rId14"/>
  </externalReferences>
  <definedNames>
    <definedName name="_xlnm._FilterDatabase" localSheetId="6" hidden="1">surcoûts!$A$1:$IX$1</definedName>
    <definedName name="Assurance" localSheetId="7">#REF!</definedName>
    <definedName name="Assurance" localSheetId="8">#REF!</definedName>
    <definedName name="Assurance" localSheetId="6">#REF!</definedName>
    <definedName name="Assurance">#REF!</definedName>
    <definedName name="Assurances" localSheetId="7">#REF!</definedName>
    <definedName name="Assurances" localSheetId="8">#REF!</definedName>
    <definedName name="Assurances" localSheetId="6">#REF!</definedName>
    <definedName name="Assurances">#REF!</definedName>
    <definedName name="BinaireOuiNon" localSheetId="7">#REF!</definedName>
    <definedName name="BinaireOuiNon" localSheetId="8">#REF!</definedName>
    <definedName name="BinaireOuiNon" localSheetId="6">#REF!</definedName>
    <definedName name="BinaireOuiNon">#REF!</definedName>
    <definedName name="choix" localSheetId="6">#REF!</definedName>
    <definedName name="choix">#REF!</definedName>
    <definedName name="Données" localSheetId="7">#REF!</definedName>
    <definedName name="Données" localSheetId="8">#REF!</definedName>
    <definedName name="Données" localSheetId="6">#REF!</definedName>
    <definedName name="Données">#REF!</definedName>
    <definedName name="Donnéess" localSheetId="7">#REF!</definedName>
    <definedName name="Donnéess" localSheetId="8">#REF!</definedName>
    <definedName name="Donnéess" localSheetId="6">#REF!</definedName>
    <definedName name="Donnéess">#REF!</definedName>
    <definedName name="facturation" localSheetId="6">#REF!</definedName>
    <definedName name="facturation">#REF!</definedName>
    <definedName name="_xlnm.Print_Titles" localSheetId="6">surcoûts!$19:$20</definedName>
    <definedName name="Investigation" localSheetId="7">#REF!</definedName>
    <definedName name="Investigation" localSheetId="8">#REF!</definedName>
    <definedName name="Investigation" localSheetId="6">#REF!</definedName>
    <definedName name="Investigation">#REF!</definedName>
    <definedName name="Investigations" localSheetId="7">#REF!</definedName>
    <definedName name="Investigations" localSheetId="8">#REF!</definedName>
    <definedName name="Investigations" localSheetId="6">#REF!</definedName>
    <definedName name="Investigations">#REF!</definedName>
    <definedName name="jeter">#REF!</definedName>
    <definedName name="Méthodo" localSheetId="7">#REF!</definedName>
    <definedName name="Méthodo" localSheetId="8">#REF!</definedName>
    <definedName name="Méthodo" localSheetId="6">#REF!</definedName>
    <definedName name="Méthodo">#REF!</definedName>
    <definedName name="methodos" localSheetId="7">#REF!</definedName>
    <definedName name="methodos" localSheetId="8">#REF!</definedName>
    <definedName name="methodos" localSheetId="6">#REF!</definedName>
    <definedName name="methodos">#REF!</definedName>
    <definedName name="Montage" localSheetId="7">#REF!</definedName>
    <definedName name="Montage" localSheetId="8">#REF!</definedName>
    <definedName name="Montage" localSheetId="6">#REF!</definedName>
    <definedName name="Montage">#REF!</definedName>
    <definedName name="Montages" localSheetId="7">#REF!</definedName>
    <definedName name="Montages" localSheetId="8">#REF!</definedName>
    <definedName name="Montages" localSheetId="6">#REF!</definedName>
    <definedName name="Montages">#REF!</definedName>
    <definedName name="Oui" localSheetId="6">#REF!</definedName>
    <definedName name="Oui">#REF!</definedName>
    <definedName name="PS" localSheetId="7">#REF!</definedName>
    <definedName name="PS" localSheetId="8">#REF!</definedName>
    <definedName name="PS" localSheetId="6">#REF!</definedName>
    <definedName name="PS">#REF!</definedName>
    <definedName name="PSS" localSheetId="7">#REF!</definedName>
    <definedName name="PSS" localSheetId="8">#REF!</definedName>
    <definedName name="PSS" localSheetId="6">#REF!</definedName>
    <definedName name="PSS">#REF!</definedName>
    <definedName name="SACTES" localSheetId="7">#REF!</definedName>
    <definedName name="SACTES" localSheetId="8">#REF!</definedName>
    <definedName name="SACTES" localSheetId="6">#REF!</definedName>
    <definedName name="SACTES">#REF!</definedName>
    <definedName name="SBIO" localSheetId="7">#REF!</definedName>
    <definedName name="SBIO" localSheetId="8">#REF!</definedName>
    <definedName name="SBIO" localSheetId="6">#REF!</definedName>
    <definedName name="SBIO">#REF!</definedName>
    <definedName name="SBIOM" localSheetId="7">#REF!</definedName>
    <definedName name="SBIOM" localSheetId="8">#REF!</definedName>
    <definedName name="SBIOM" localSheetId="6">#REF!</definedName>
    <definedName name="SBIOM">#REF!</definedName>
    <definedName name="SFM" localSheetId="7">#REF!</definedName>
    <definedName name="SFM" localSheetId="8">#REF!</definedName>
    <definedName name="SFM" localSheetId="6">#REF!</definedName>
    <definedName name="SFM">#REF!</definedName>
    <definedName name="SFMS" localSheetId="7">#REF!</definedName>
    <definedName name="SFMS" localSheetId="8">#REF!</definedName>
    <definedName name="SFMS" localSheetId="6">#REF!</definedName>
    <definedName name="SFMS">#REF!</definedName>
    <definedName name="SIMAGE" localSheetId="7">#REF!</definedName>
    <definedName name="SIMAGE" localSheetId="8">#REF!</definedName>
    <definedName name="SIMAGE" localSheetId="6">#REF!</definedName>
    <definedName name="SIMAGE">#REF!</definedName>
    <definedName name="SINFO" localSheetId="7">#REF!</definedName>
    <definedName name="SINFO" localSheetId="8">#REF!</definedName>
    <definedName name="SINFO" localSheetId="6">#REF!</definedName>
    <definedName name="SINFO">#REF!</definedName>
    <definedName name="SPHARMA" localSheetId="7">#REF!</definedName>
    <definedName name="SPHARMA" localSheetId="8">#REF!</definedName>
    <definedName name="SPHARMA" localSheetId="6">#REF!</definedName>
    <definedName name="SPHARMA">#REF!</definedName>
    <definedName name="SPMM" localSheetId="7">#REF!</definedName>
    <definedName name="SPMM" localSheetId="8">#REF!</definedName>
    <definedName name="SPMM" localSheetId="6">#REF!</definedName>
    <definedName name="SPMM">#REF!</definedName>
    <definedName name="SSACTES" localSheetId="7">#REF!</definedName>
    <definedName name="SSACTES" localSheetId="8">#REF!</definedName>
    <definedName name="SSACTES" localSheetId="6">#REF!</definedName>
    <definedName name="SSACTES">#REF!</definedName>
    <definedName name="SSBIO" localSheetId="7">#REF!</definedName>
    <definedName name="SSBIO" localSheetId="8">#REF!</definedName>
    <definedName name="SSBIO" localSheetId="6">#REF!</definedName>
    <definedName name="SSBIO">#REF!</definedName>
    <definedName name="SSBIOM" localSheetId="7">#REF!</definedName>
    <definedName name="SSBIOM" localSheetId="8">#REF!</definedName>
    <definedName name="SSBIOM" localSheetId="6">#REF!</definedName>
    <definedName name="SSBIOM">#REF!</definedName>
    <definedName name="SSFM" localSheetId="7">#REF!</definedName>
    <definedName name="SSFM" localSheetId="8">#REF!</definedName>
    <definedName name="SSFM" localSheetId="6">#REF!</definedName>
    <definedName name="SSFM">#REF!</definedName>
    <definedName name="SSIMAGE" localSheetId="7">#REF!</definedName>
    <definedName name="SSIMAGE" localSheetId="8">#REF!</definedName>
    <definedName name="SSIMAGE" localSheetId="6">#REF!</definedName>
    <definedName name="SSIMAGE">#REF!</definedName>
    <definedName name="SSINFO" localSheetId="7">#REF!</definedName>
    <definedName name="SSINFO" localSheetId="8">#REF!</definedName>
    <definedName name="SSINFO" localSheetId="6">#REF!</definedName>
    <definedName name="SSINFO">#REF!</definedName>
    <definedName name="SSPHARMA" localSheetId="7">#REF!</definedName>
    <definedName name="SSPHARMA" localSheetId="8">#REF!</definedName>
    <definedName name="SSPHARMA" localSheetId="6">#REF!</definedName>
    <definedName name="SSPHARMA">#REF!</definedName>
    <definedName name="SSPMM" localSheetId="7">#REF!</definedName>
    <definedName name="SSPMM" localSheetId="8">#REF!</definedName>
    <definedName name="SSPMM" localSheetId="6">#REF!</definedName>
    <definedName name="SSPMM">#REF!</definedName>
    <definedName name="SSST" localSheetId="7">#REF!</definedName>
    <definedName name="SSST" localSheetId="8">#REF!</definedName>
    <definedName name="SSST" localSheetId="6">#REF!</definedName>
    <definedName name="SSST">#REF!</definedName>
    <definedName name="SSSTM" localSheetId="7">#REF!</definedName>
    <definedName name="SSSTM" localSheetId="8">#REF!</definedName>
    <definedName name="SSSTM" localSheetId="6">#REF!</definedName>
    <definedName name="SSSTM">#REF!</definedName>
    <definedName name="SST" localSheetId="7">#REF!</definedName>
    <definedName name="SST" localSheetId="8">#REF!</definedName>
    <definedName name="SST" localSheetId="6">#REF!</definedName>
    <definedName name="SST">#REF!</definedName>
    <definedName name="SSTM" localSheetId="7">#REF!</definedName>
    <definedName name="SSTM" localSheetId="8">#REF!</definedName>
    <definedName name="SSTM" localSheetId="6">#REF!</definedName>
    <definedName name="SSTM">#REF!</definedName>
    <definedName name="Statutjuridique" localSheetId="7">[1]RappelData!#REF!</definedName>
    <definedName name="Statutjuridique" localSheetId="8">[1]RappelData!#REF!</definedName>
    <definedName name="Statutjuridique" localSheetId="6">[2]RappelData!#REF!</definedName>
    <definedName name="Statutjuridique">RappelData!#REF!</definedName>
    <definedName name="Vigilance" localSheetId="7">#REF!</definedName>
    <definedName name="Vigilance" localSheetId="8">#REF!</definedName>
    <definedName name="Vigilance" localSheetId="6">#REF!</definedName>
    <definedName name="Vigilance">#REF!</definedName>
    <definedName name="Vigilances" localSheetId="7">#REF!</definedName>
    <definedName name="Vigilances" localSheetId="8">#REF!</definedName>
    <definedName name="Vigilances" localSheetId="6">#REF!</definedName>
    <definedName name="Vigilances">#REF!</definedName>
    <definedName name="visite_centre">[3]Liste1!$A$1:$A$2</definedName>
    <definedName name="x">#REF!</definedName>
    <definedName name="_xlnm.Print_Area" localSheetId="2">'AAP-DGOS_GBudget'!$A$1:$E$138</definedName>
    <definedName name="_xlnm.Print_Area" localSheetId="5">Exemple!$A$1:$E$144</definedName>
    <definedName name="_xlnm.Print_Area" localSheetId="3">'Métiers recherche clinique'!$A$1:$P$72</definedName>
    <definedName name="_xlnm.Print_Area" localSheetId="9">RappelData!$A$1:$B$8</definedName>
    <definedName name="_xlnm.Print_Area" localSheetId="6">surcoûts!$A$1:$Q$150</definedName>
  </definedNames>
  <calcPr calcId="191029"/>
</workbook>
</file>

<file path=xl/calcChain.xml><?xml version="1.0" encoding="utf-8"?>
<calcChain xmlns="http://schemas.openxmlformats.org/spreadsheetml/2006/main">
  <c r="G9" i="13" l="1"/>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O23" i="11"/>
  <c r="P23" i="11" s="1"/>
  <c r="O25" i="11"/>
  <c r="P25" i="11"/>
  <c r="O29" i="11"/>
  <c r="P29" i="11" s="1"/>
  <c r="D31" i="11"/>
  <c r="O31" i="11"/>
  <c r="P31" i="11" s="1"/>
  <c r="D32" i="11"/>
  <c r="O32" i="11"/>
  <c r="P32" i="11"/>
  <c r="D33" i="11"/>
  <c r="O33" i="11" s="1"/>
  <c r="P33" i="11" s="1"/>
  <c r="D34" i="11"/>
  <c r="O34" i="11" s="1"/>
  <c r="P34" i="11" s="1"/>
  <c r="D37" i="11"/>
  <c r="O37" i="11" s="1"/>
  <c r="P37" i="11" s="1"/>
  <c r="D38" i="11"/>
  <c r="O38" i="11"/>
  <c r="P38" i="11" s="1"/>
  <c r="D39" i="11"/>
  <c r="O39" i="11"/>
  <c r="P39" i="11"/>
  <c r="D40" i="11"/>
  <c r="O40" i="11" s="1"/>
  <c r="P40" i="11" s="1"/>
  <c r="D41" i="11"/>
  <c r="O41" i="11" s="1"/>
  <c r="P41" i="11" s="1"/>
  <c r="D42" i="11"/>
  <c r="O42" i="11"/>
  <c r="P42" i="11" s="1"/>
  <c r="D43" i="11"/>
  <c r="O43" i="11"/>
  <c r="P43" i="11"/>
  <c r="D44" i="11"/>
  <c r="O44" i="11" s="1"/>
  <c r="P44" i="11" s="1"/>
  <c r="D45" i="11"/>
  <c r="O45" i="11" s="1"/>
  <c r="P45" i="11" s="1"/>
  <c r="D46" i="11"/>
  <c r="O46" i="11"/>
  <c r="P46" i="11" s="1"/>
  <c r="D47" i="11"/>
  <c r="O47" i="11"/>
  <c r="P47" i="11"/>
  <c r="D48" i="11"/>
  <c r="O48" i="11" s="1"/>
  <c r="P48" i="11" s="1"/>
  <c r="O52" i="11"/>
  <c r="P52" i="11" s="1"/>
  <c r="O55" i="11"/>
  <c r="P55" i="11"/>
  <c r="O58" i="11"/>
  <c r="P58" i="11" s="1"/>
  <c r="O59" i="11"/>
  <c r="P59" i="11"/>
  <c r="O62" i="11"/>
  <c r="P62" i="11" s="1"/>
  <c r="O63" i="11"/>
  <c r="P63" i="11"/>
  <c r="O64" i="11"/>
  <c r="P64" i="11" s="1"/>
  <c r="O65" i="11"/>
  <c r="P65" i="11"/>
  <c r="O66" i="11"/>
  <c r="P66" i="11" s="1"/>
  <c r="O67" i="11"/>
  <c r="P67" i="11"/>
  <c r="O70" i="11"/>
  <c r="P70" i="11" s="1"/>
  <c r="O71" i="11"/>
  <c r="P71" i="11"/>
  <c r="O74" i="11"/>
  <c r="P74" i="11" s="1"/>
  <c r="O76" i="11"/>
  <c r="P76" i="11"/>
  <c r="O77" i="11"/>
  <c r="P77" i="11" s="1"/>
  <c r="O78" i="11"/>
  <c r="P78" i="11"/>
  <c r="D79" i="11"/>
  <c r="O79" i="11" s="1"/>
  <c r="P79" i="11" s="1"/>
  <c r="O81" i="11"/>
  <c r="P81" i="11" s="1"/>
  <c r="D82" i="11"/>
  <c r="O82" i="11"/>
  <c r="P82" i="11"/>
  <c r="O83" i="11"/>
  <c r="P83" i="11" s="1"/>
  <c r="O86" i="11"/>
  <c r="P86" i="11" s="1"/>
  <c r="O87" i="11"/>
  <c r="P87" i="11"/>
  <c r="O88" i="11"/>
  <c r="P88" i="11" s="1"/>
  <c r="O89" i="11"/>
  <c r="P89" i="11"/>
  <c r="O90" i="11"/>
  <c r="P90" i="11" s="1"/>
  <c r="O93" i="11"/>
  <c r="P93" i="11"/>
  <c r="O97" i="11"/>
  <c r="P97" i="11" s="1"/>
  <c r="O98" i="11"/>
  <c r="P98" i="11"/>
  <c r="O99" i="11"/>
  <c r="P99" i="11" s="1"/>
  <c r="O103" i="11"/>
  <c r="P103" i="11"/>
  <c r="O104" i="11"/>
  <c r="P104" i="11" s="1"/>
  <c r="D108" i="11"/>
  <c r="O108" i="11"/>
  <c r="P108" i="11" s="1"/>
  <c r="P110" i="11" s="1"/>
  <c r="O109" i="11"/>
  <c r="P109" i="11"/>
  <c r="O113" i="11"/>
  <c r="P113" i="11" s="1"/>
  <c r="D114" i="11"/>
  <c r="O114" i="11"/>
  <c r="P114" i="11" s="1"/>
  <c r="D115" i="11"/>
  <c r="O115" i="11"/>
  <c r="P115" i="11"/>
  <c r="D116" i="11"/>
  <c r="O116" i="11" s="1"/>
  <c r="P116" i="11" s="1"/>
  <c r="D117" i="11"/>
  <c r="O117" i="11" s="1"/>
  <c r="P117" i="11" s="1"/>
  <c r="D118" i="11"/>
  <c r="O118" i="11"/>
  <c r="P118" i="11" s="1"/>
  <c r="D119" i="11"/>
  <c r="O119" i="11"/>
  <c r="P119" i="11"/>
  <c r="D120" i="11"/>
  <c r="O120" i="11" s="1"/>
  <c r="P120" i="11" s="1"/>
  <c r="O124" i="11"/>
  <c r="P124" i="11" s="1"/>
  <c r="O125" i="11"/>
  <c r="P125" i="11"/>
  <c r="O128" i="11"/>
  <c r="P128" i="11" s="1"/>
  <c r="P130" i="11" s="1"/>
  <c r="O129" i="11"/>
  <c r="P129" i="11"/>
  <c r="O133" i="11"/>
  <c r="P133" i="11"/>
  <c r="O134" i="11"/>
  <c r="P134" i="11" s="1"/>
  <c r="O135" i="11"/>
  <c r="P135" i="11"/>
  <c r="O136" i="11"/>
  <c r="P136" i="11" s="1"/>
  <c r="O137" i="11"/>
  <c r="P137" i="11"/>
  <c r="O138" i="11"/>
  <c r="P138" i="11" s="1"/>
  <c r="O139" i="11"/>
  <c r="P139" i="11"/>
  <c r="O140" i="11"/>
  <c r="P140" i="11" s="1"/>
  <c r="O141" i="11"/>
  <c r="P141" i="11"/>
  <c r="P100" i="11" l="1"/>
  <c r="P49" i="11"/>
  <c r="P35" i="11"/>
  <c r="P121" i="11"/>
  <c r="P84" i="11"/>
  <c r="P146" i="11"/>
  <c r="P144" i="11"/>
  <c r="B103" i="1" l="1"/>
  <c r="B110" i="1"/>
  <c r="B101" i="1"/>
  <c r="E39" i="9"/>
  <c r="E55" i="9"/>
  <c r="D71" i="9"/>
  <c r="D63" i="9"/>
  <c r="E61" i="9"/>
  <c r="E80" i="9"/>
  <c r="E90" i="9"/>
  <c r="D89" i="9"/>
  <c r="D82" i="9" l="1"/>
  <c r="E82" i="9" s="1"/>
  <c r="D81" i="9"/>
  <c r="E139" i="9" l="1"/>
  <c r="D138" i="9"/>
  <c r="B143" i="9" s="1"/>
  <c r="E96" i="9"/>
  <c r="E95" i="9"/>
  <c r="E94" i="9"/>
  <c r="E93" i="9"/>
  <c r="E92" i="9"/>
  <c r="E91" i="9"/>
  <c r="E89" i="9"/>
  <c r="E88" i="9"/>
  <c r="E87" i="9"/>
  <c r="E86" i="9"/>
  <c r="E85" i="9"/>
  <c r="E84" i="9"/>
  <c r="E83" i="9"/>
  <c r="E81" i="9"/>
  <c r="E79" i="9"/>
  <c r="E74" i="9"/>
  <c r="E73" i="9"/>
  <c r="E72" i="9"/>
  <c r="E71" i="9"/>
  <c r="E69" i="9"/>
  <c r="E68" i="9"/>
  <c r="E66" i="9"/>
  <c r="F66" i="9" s="1"/>
  <c r="E65" i="9"/>
  <c r="F65" i="9" s="1"/>
  <c r="E64" i="9"/>
  <c r="E63" i="9"/>
  <c r="E62" i="9"/>
  <c r="E59" i="9"/>
  <c r="E53" i="9"/>
  <c r="E51" i="9" s="1"/>
  <c r="E52" i="9"/>
  <c r="D51" i="9"/>
  <c r="C51" i="9"/>
  <c r="E50" i="9"/>
  <c r="E49" i="9"/>
  <c r="E48" i="9"/>
  <c r="D47" i="9"/>
  <c r="C47" i="9"/>
  <c r="E46" i="9"/>
  <c r="E45" i="9"/>
  <c r="E44" i="9"/>
  <c r="D43" i="9"/>
  <c r="C43" i="9"/>
  <c r="E38" i="9"/>
  <c r="E37" i="9"/>
  <c r="E36" i="9"/>
  <c r="E35" i="9"/>
  <c r="C34" i="9"/>
  <c r="E33" i="9"/>
  <c r="E32" i="9"/>
  <c r="E31" i="9"/>
  <c r="E30" i="9"/>
  <c r="E29" i="9"/>
  <c r="C28" i="9"/>
  <c r="E27" i="9"/>
  <c r="E26" i="9"/>
  <c r="E25" i="9"/>
  <c r="E24" i="9"/>
  <c r="E23" i="9"/>
  <c r="E22" i="9"/>
  <c r="E21" i="9"/>
  <c r="C20" i="9"/>
  <c r="F9" i="9"/>
  <c r="F8" i="9"/>
  <c r="F7" i="9"/>
  <c r="C6" i="9"/>
  <c r="C5" i="9"/>
  <c r="E43" i="9" l="1"/>
  <c r="E34" i="9"/>
  <c r="E47" i="9"/>
  <c r="E54" i="9" s="1"/>
  <c r="C54" i="9"/>
  <c r="E97" i="9"/>
  <c r="E76" i="9"/>
  <c r="E28" i="9"/>
  <c r="C39" i="9"/>
  <c r="E20" i="9"/>
  <c r="F9" i="1"/>
  <c r="F8" i="1"/>
  <c r="F7" i="1"/>
  <c r="C6" i="1"/>
  <c r="C4" i="1"/>
  <c r="D43" i="1"/>
  <c r="C43" i="1"/>
  <c r="C54" i="1" s="1"/>
  <c r="D51" i="1"/>
  <c r="E51" i="1"/>
  <c r="C51" i="1"/>
  <c r="D47" i="1"/>
  <c r="E47" i="1"/>
  <c r="C47" i="1"/>
  <c r="C55" i="9" l="1"/>
  <c r="B107" i="9" s="1"/>
  <c r="B109" i="9" s="1"/>
  <c r="B100" i="9"/>
  <c r="C34" i="1"/>
  <c r="C28" i="1"/>
  <c r="C20" i="1"/>
  <c r="C39" i="1" s="1"/>
  <c r="E21" i="1"/>
  <c r="E34" i="1"/>
  <c r="E28" i="1"/>
  <c r="E22" i="1"/>
  <c r="B1" i="5"/>
  <c r="B4" i="5"/>
  <c r="B11" i="5"/>
  <c r="B102" i="9" l="1"/>
  <c r="B104" i="9" s="1"/>
  <c r="B114" i="9" s="1"/>
  <c r="E20" i="1"/>
  <c r="E39" i="1" s="1"/>
  <c r="E64" i="1"/>
  <c r="F64" i="1" s="1"/>
  <c r="B113" i="9" l="1"/>
  <c r="B142" i="9"/>
  <c r="B144" i="9" s="1"/>
  <c r="B116" i="9"/>
  <c r="B112" i="9"/>
  <c r="B9" i="5"/>
  <c r="A10" i="9" l="1"/>
  <c r="E63" i="1"/>
  <c r="F63" i="1" s="1"/>
  <c r="E133" i="1" l="1"/>
  <c r="D132" i="1"/>
  <c r="B137" i="1" l="1"/>
  <c r="B6" i="5"/>
  <c r="A10" i="1"/>
  <c r="B7" i="5" l="1"/>
  <c r="B3" i="5" l="1"/>
  <c r="B2" i="5"/>
  <c r="E61" i="1"/>
  <c r="E85" i="1"/>
  <c r="E66" i="1"/>
  <c r="E49" i="1"/>
  <c r="E45" i="1"/>
  <c r="E46" i="1"/>
  <c r="E48" i="1"/>
  <c r="E50" i="1"/>
  <c r="E89" i="1"/>
  <c r="E53" i="1"/>
  <c r="E52" i="1"/>
  <c r="E44" i="1"/>
  <c r="E43" i="1" s="1"/>
  <c r="E54" i="1" s="1"/>
  <c r="E55" i="1" s="1"/>
  <c r="B96" i="1" s="1"/>
  <c r="E60" i="1"/>
  <c r="E62" i="1"/>
  <c r="E67" i="1"/>
  <c r="E68" i="1"/>
  <c r="E69" i="1"/>
  <c r="E70" i="1"/>
  <c r="E71" i="1"/>
  <c r="E26" i="1"/>
  <c r="E77" i="1"/>
  <c r="E78" i="1"/>
  <c r="E79" i="1"/>
  <c r="E80" i="1"/>
  <c r="E81" i="1"/>
  <c r="E82" i="1"/>
  <c r="E83" i="1"/>
  <c r="E84" i="1"/>
  <c r="E86" i="1"/>
  <c r="E87" i="1"/>
  <c r="E88" i="1"/>
  <c r="E90" i="1"/>
  <c r="E76" i="1"/>
  <c r="E59" i="1"/>
  <c r="E23" i="1"/>
  <c r="E24" i="1"/>
  <c r="E25" i="1"/>
  <c r="E27" i="1"/>
  <c r="E29" i="1"/>
  <c r="E30" i="1"/>
  <c r="E31" i="1"/>
  <c r="E32" i="1"/>
  <c r="E33" i="1"/>
  <c r="E35" i="1"/>
  <c r="E36" i="1"/>
  <c r="E37" i="1"/>
  <c r="E38" i="1"/>
  <c r="E73" i="1" l="1"/>
  <c r="E91" i="1"/>
  <c r="C55" i="1"/>
  <c r="B94" i="1" l="1"/>
  <c r="B8" i="5"/>
  <c r="B98" i="1" l="1"/>
  <c r="B106" i="1" s="1"/>
  <c r="B13" i="5" s="1"/>
  <c r="B12" i="5" l="1"/>
  <c r="B107" i="1"/>
  <c r="B14" i="5" s="1"/>
  <c r="B108" i="1"/>
  <c r="B15" i="5" s="1"/>
  <c r="B136" i="1"/>
  <c r="B138" i="1" s="1"/>
  <c r="B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1" authorId="0" shapeId="0" xr:uid="{00000000-0006-0000-0000-000001000000}">
      <text>
        <r>
          <rPr>
            <b/>
            <sz val="11"/>
            <color indexed="81"/>
            <rFont val="Tahoma"/>
            <family val="2"/>
          </rPr>
          <t>Dans le cadre de projets européens dont les porteurs de projets sont français, sont éligibles toutes les dépenses donnant lieu à achats ou activités réalisés sur le sol français, y compris pour le compte des pays partenaires.
Ainsi, sont éligibles au financement par le PHRC-N les dépenses de coordination du projet (y compris l'assurance et les frais de transports d'échantillons pour les analyses effectuées en France) et les dépenses d'investigation  en France (par exemple : achat de consommables en France, voire de médicaments, etc. adressés à l'étranger dans le cadre du projet)
Sont notamment exclues les dépenses de personnels recrutés à l'étranger (médical et non médical) , les dépenses liées à la couverture des surcoûts hospitaliers à l'étranger (actes et séjours).
Le PHRC-N favorisera les projets de recherche clinique collaboratifs européens, dont la coordination est assurée par une équipe française.</t>
        </r>
      </text>
    </comment>
    <comment ref="B2" authorId="0" shapeId="0" xr:uid="{00000000-0006-0000-0000-000002000000}">
      <text>
        <r>
          <rPr>
            <b/>
            <sz val="9"/>
            <color indexed="81"/>
            <rFont val="Tahoma"/>
            <family val="2"/>
          </rPr>
          <t>Auteur:</t>
        </r>
        <r>
          <rPr>
            <sz val="9"/>
            <color indexed="81"/>
            <rFont val="Tahoma"/>
            <family val="2"/>
          </rPr>
          <t xml:space="preserve">
NE PAS verouiller le tableur =&gt; Protéger ou verouiller le document empêche tout traitement ultérieur nécessaire à l'évaluation.</t>
        </r>
      </text>
    </comment>
    <comment ref="A4" authorId="0" shapeId="0" xr:uid="{00000000-0006-0000-0000-000003000000}">
      <text>
        <r>
          <rPr>
            <b/>
            <sz val="11"/>
            <color indexed="81"/>
            <rFont val="Arial"/>
            <family val="2"/>
          </rPr>
          <t>Acronyme (sans espace - max. 15 caractères)</t>
        </r>
      </text>
    </comment>
    <comment ref="A5" authorId="0" shapeId="0" xr:uid="{1C3C4E06-D7C7-4956-BE6B-843E25B8F074}">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Durée total projet : Durée en mois entre le succès à l’AAP et la publication des résultats.
Durée suivi : délai entre l'inclusion du patient et la dernière visite de suivi</t>
        </r>
      </text>
    </comment>
    <comment ref="D5" authorId="0" shapeId="0" xr:uid="{7848C1FF-8B1F-4CF3-8B90-D6C04443271E}">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Durée total projet : Durée en mois entre le succès à l’AAP et la publication des résultats.
Durée suivi : délai entre l'inclusion du patient et la dernière visite de suivi</t>
        </r>
      </text>
    </comment>
    <comment ref="A8" authorId="0" shapeId="0" xr:uid="{00000000-0006-0000-0000-000004000000}">
      <text>
        <r>
          <rPr>
            <sz val="11"/>
            <color theme="1"/>
            <rFont val="Calibri"/>
            <family val="2"/>
            <scheme val="minor"/>
          </rPr>
          <t xml:space="preserve">Un seul établissement de santé, GCS, maison de santé ou centre de santé peut recevoir le financement de la DGOS, quel que soit le nombre de centres participant .
Si plusieurs établissements de santé , GCS, maisons de santé ou centres de santé sont impliqués dans le projet, la répartition des crédits entre eux sera de la responsabilité de celui désigné comme "gestionnaire des fonds"
Le financement accordé par la DGOS est alloué, pour les établissement de santé et GCS, sous forme de dotation au titre des missions d'enseignement , de recherche, de référence et d'innovation (MERRI), ou autre circuit budgétaire ad hoc pour les centres et maisons de santé
</t>
        </r>
      </text>
    </comment>
    <comment ref="A9" authorId="0" shapeId="0" xr:uid="{00000000-0006-0000-0000-000005000000}">
      <text>
        <r>
          <rPr>
            <b/>
            <sz val="11"/>
            <color indexed="81"/>
            <rFont val="Arial"/>
            <family val="2"/>
          </rPr>
          <t>Information obligatoire :
Le porteur du projet se rapprochera du correspondant administratif et financier afin d'établir une grille budgétaire, en cohérence avec les coûts utilisés dans l'établissement de santé, GCS, maison de santé ou centre de santé dans le respect strict des règles de mise en concurrence adaptées à la nature juridique de l'établissement gestionnaire des fonds.</t>
        </r>
      </text>
    </comment>
    <comment ref="A11" authorId="0" shapeId="0" xr:uid="{00000000-0006-0000-0000-000006000000}">
      <text>
        <r>
          <rPr>
            <sz val="11"/>
            <color indexed="81"/>
            <rFont val="Tahoma"/>
            <family val="2"/>
          </rPr>
          <t>Il est possible de dupliquer une ligne avec le même libellé. En revanche, l'insertion d'une ligne avec un libellé différent est proscrite.</t>
        </r>
        <r>
          <rPr>
            <sz val="8"/>
            <color indexed="81"/>
            <rFont val="Tahoma"/>
            <family val="2"/>
          </rPr>
          <t xml:space="preserve">
</t>
        </r>
        <r>
          <rPr>
            <sz val="11"/>
            <color indexed="81"/>
            <rFont val="Tahoma"/>
            <family val="2"/>
          </rPr>
          <t xml:space="preserve">En cas d'ajout, il est nécessaire de s'assurer du respect des formules de calcul. </t>
        </r>
      </text>
    </comment>
    <comment ref="A17" authorId="0" shapeId="0" xr:uid="{00000000-0006-0000-0000-000007000000}">
      <text>
        <r>
          <rPr>
            <b/>
            <sz val="11"/>
            <color indexed="81"/>
            <rFont val="Arial"/>
            <family val="2"/>
          </rPr>
          <t xml:space="preserve">La DGOS a élargi l'assiette d'éligibilité des coûts afin de mieux financer les projets.
Les dépenses de personnel sont donc financées en fonction des missions et du temps affecté pour la réalisation du projet, et non en fonction des catégories de personnel. 
Le financement des personnels non rémunérés par un établissement de santé ,GCS, maison de santé ou centre de santé est exclu (par exemple les doctorants, la partie universitaire des personnels à statut hospitalo universitaire)
</t>
        </r>
      </text>
    </comment>
    <comment ref="B17" authorId="0" shapeId="0" xr:uid="{00000000-0006-0000-0000-000008000000}">
      <text>
        <r>
          <rPr>
            <sz val="11"/>
            <color indexed="81"/>
            <rFont val="Arial"/>
            <family val="2"/>
          </rPr>
          <t xml:space="preserve">Un groupe de travail issu des DRCI a produit des référentiels des coûts moyens pour les principales catégories des métiers de la recherche. L’utilisation est laissée à l’appréciation des établissements de santé, GCS, maisons de santé ou centres de santé qui le souhaitent.
A titre d'exemple, la grille des coûts unitaires de personnel, actualisée en 2017 par les GIRCI, est notamment disponible sur le site internet du GIRCI SOHO: 
http://www.girci-soho.fr/content/le-phrc-interr%C3%A9gional
Raisonner en coûts moyens permet d'assurer une pérennité à l'estimation budgétaire, sans qu'elle soit personne-dépendante.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C17" authorId="0" shapeId="0" xr:uid="{00000000-0006-0000-0000-000009000000}">
      <text>
        <r>
          <rPr>
            <b/>
            <sz val="11"/>
            <color indexed="81"/>
            <rFont val="Arial"/>
            <family val="2"/>
          </rPr>
          <t>Le mois.personne correspond à 1/12 d'ETP annuel (arrondir à 1 décimale)</t>
        </r>
      </text>
    </comment>
    <comment ref="D17" authorId="0" shapeId="0" xr:uid="{00000000-0006-0000-0000-00000A000000}">
      <text>
        <r>
          <rPr>
            <b/>
            <sz val="11"/>
            <color indexed="81"/>
            <rFont val="Arial"/>
            <family val="2"/>
          </rPr>
          <t>Les coûts de personnels budgétés  dans le cadre du projet doivent couvrir l'ensemble des charges directes liées à l'emploi : salaire + cotisations patronales + assurance indemnisation perte d'emploi</t>
        </r>
      </text>
    </comment>
    <comment ref="A20" authorId="0" shapeId="0" xr:uid="{00000000-0006-0000-0000-00000B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r>
      </text>
    </comment>
    <comment ref="A28" authorId="0" shapeId="0" xr:uid="{00000000-0006-0000-0000-00000C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A34" authorId="0" shapeId="0" xr:uid="{00000000-0006-0000-0000-00000D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40" authorId="0" shapeId="0" xr:uid="{00000000-0006-0000-0000-00000E000000}">
      <text>
        <r>
          <rPr>
            <sz val="11"/>
            <color indexed="81"/>
            <rFont val="Tahoma"/>
            <family val="2"/>
          </rPr>
          <t xml:space="preserve">Le montant des facturations sur les prestations de recherche </t>
        </r>
        <r>
          <rPr>
            <b/>
            <sz val="11"/>
            <color indexed="81"/>
            <rFont val="Tahoma"/>
            <family val="2"/>
          </rPr>
          <t>inter-établissements</t>
        </r>
        <r>
          <rPr>
            <sz val="11"/>
            <color indexed="81"/>
            <rFont val="Tahoma"/>
            <family val="2"/>
          </rPr>
          <t xml:space="preserve"> est à inscrire </t>
        </r>
        <r>
          <rPr>
            <b/>
            <sz val="11"/>
            <color indexed="81"/>
            <rFont val="Tahoma"/>
            <family val="2"/>
          </rPr>
          <t>hors taxe (HT)</t>
        </r>
        <r>
          <rPr>
            <sz val="11"/>
            <color indexed="81"/>
            <rFont val="Tahoma"/>
            <family val="2"/>
          </rPr>
          <t xml:space="preserve">, donc </t>
        </r>
        <r>
          <rPr>
            <b/>
            <sz val="11"/>
            <color indexed="81"/>
            <rFont val="Tahoma"/>
            <family val="2"/>
          </rPr>
          <t>sans application de la TVA</t>
        </r>
        <r>
          <rPr>
            <sz val="11"/>
            <color indexed="81"/>
            <rFont val="Tahoma"/>
            <family val="2"/>
          </rPr>
          <t>.</t>
        </r>
      </text>
    </comment>
    <comment ref="C40" authorId="0" shapeId="0" xr:uid="{00000000-0006-0000-0000-00000F000000}">
      <text>
        <r>
          <rPr>
            <sz val="11"/>
            <color indexed="81"/>
            <rFont val="Tahoma"/>
            <family val="2"/>
          </rPr>
          <t>Le mois.personne correspond à 1/12 d'ETP annuel (arrondir à 1 décimale)</t>
        </r>
      </text>
    </comment>
    <comment ref="D40" authorId="0" shapeId="0" xr:uid="{00000000-0006-0000-0000-000010000000}">
      <text>
        <r>
          <rPr>
            <sz val="11"/>
            <color indexed="81"/>
            <rFont val="Tahoma"/>
            <family val="2"/>
          </rPr>
          <t>Les couts de personnels budgétés  dans le cadre du projet doivent couvrir l'ensemble des charges directes liées à l'emploi: salaire + cotisations patronales + assurance indemnisation perte d'emploi</t>
        </r>
        <r>
          <rPr>
            <sz val="8"/>
            <color indexed="81"/>
            <rFont val="Tahoma"/>
            <family val="2"/>
          </rPr>
          <t xml:space="preserve">
</t>
        </r>
      </text>
    </comment>
    <comment ref="A41" authorId="0" shapeId="0" xr:uid="{00000000-0006-0000-0000-000011000000}">
      <text>
        <r>
          <rPr>
            <b/>
            <sz val="11"/>
            <color indexed="81"/>
            <rFont val="Tahoma"/>
            <family val="2"/>
          </rPr>
          <t>Il peut s'agir de personnels déjà sous contrat dans les établissements de santé, GCS, maisons de santé ou centres de santé ou recrutés spécifiquement pour le projet</t>
        </r>
        <r>
          <rPr>
            <sz val="8"/>
            <color indexed="81"/>
            <rFont val="Tahoma"/>
            <family val="2"/>
          </rPr>
          <t xml:space="preserve">
</t>
        </r>
      </text>
    </comment>
    <comment ref="A43" authorId="0" shapeId="0" xr:uid="{00000000-0006-0000-0000-000012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r>
      </text>
    </comment>
    <comment ref="A47" authorId="0" shapeId="0" xr:uid="{00000000-0006-0000-0000-000013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A51" authorId="0" shapeId="0" xr:uid="{00000000-0006-0000-0000-000014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57" authorId="0" shapeId="0" xr:uid="{00000000-0006-0000-0000-000015000000}">
      <text>
        <r>
          <rPr>
            <sz val="11"/>
            <color indexed="81"/>
            <rFont val="Arial"/>
            <family val="2"/>
          </rPr>
          <t xml:space="preserve">Pour les dépenses d'investissement donnant lieu à amortissement, il conviendra de choisir la solution du crédit-bail
Les actes médicaux, paramédicaux et médico-techniques devront systématiquement être cotés avec leur nomenclature de référence (CCAM, NABM, NGAP...)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A60" authorId="0" shapeId="0" xr:uid="{00000000-0006-0000-0000-000016000000}">
      <text>
        <r>
          <rPr>
            <b/>
            <sz val="11"/>
            <color indexed="81"/>
            <rFont val="Arial"/>
            <family val="2"/>
          </rPr>
          <t>Indiquer l'acte par sa nomenclature de référence, ou à défaut (cas particulier) la description précise de sa valorisation
Une description des surcoûts liés spécifiquement à la réalisation de la recherche, rigoureuse, argumentée et détaillée sur la durée de la recherche est obligatoire dans le protocole.</t>
        </r>
      </text>
    </comment>
    <comment ref="A61" authorId="0" shapeId="0" xr:uid="{00000000-0006-0000-0000-000017000000}">
      <text>
        <r>
          <rPr>
            <b/>
            <sz val="11"/>
            <color indexed="81"/>
            <rFont val="Arial"/>
            <family val="2"/>
          </rPr>
          <t>Les séjours hospitaliers doivent être dans la mesure du possible référencés avec le GHS ou à défaut le GHM
Une description des surcoûts liés spécifiquement à la réalisation de la recherche, rigoureuse, argumentée et détaillée sur la durée de la recherche est obligatoire dans le protocole.</t>
        </r>
      </text>
    </comment>
    <comment ref="A62" authorId="0" shapeId="0" xr:uid="{00000000-0006-0000-0000-00001800000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t>
        </r>
      </text>
    </comment>
    <comment ref="A63" authorId="0" shapeId="0" xr:uid="{00000000-0006-0000-0000-00001900000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via le référentiel des actes innovants hors nomenclatures (RIHN) et la liste complémentaire ne sont pas éligibles à un financement DGOS.</t>
        </r>
      </text>
    </comment>
    <comment ref="A64" authorId="0" shapeId="0" xr:uid="{00000000-0006-0000-0000-00001A00000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financé pour les actes réalisés dans le cadre du soin via le référentiel des actes innovants hors nomenclatures (RIHN) et la liste complémentaire ne sont pas éligibles à un financement DGOS.</t>
        </r>
      </text>
    </comment>
    <comment ref="A65" authorId="0" shapeId="0" xr:uid="{00000000-0006-0000-0000-00001B000000}">
      <text>
        <r>
          <rPr>
            <b/>
            <sz val="11"/>
            <color indexed="81"/>
            <rFont val="Tahoma"/>
            <family val="2"/>
          </rPr>
          <t xml:space="preserve">Les montants liés à la réception, la préparation, le stockage et la conservation de ces échantillons ne sont pas éligibles à un financement DGOS
</t>
        </r>
      </text>
    </comment>
    <comment ref="A66" authorId="0" shapeId="0" xr:uid="{00000000-0006-0000-0000-00001C000000}">
      <text>
        <r>
          <rPr>
            <b/>
            <sz val="11"/>
            <color indexed="81"/>
            <rFont val="Arial"/>
            <family val="2"/>
          </rPr>
          <t>Seule la mise à disposition par un CRB d'échantillons d'origine humaine pour les besoins du projet est éligible à un financement DGOS. Cela exclut les montants liés à la réception, la préparation, le stockage et la conservation de ces échantillons.
Indiquer sur cette ligne le montant du surcoût engendré en le détaillant.</t>
        </r>
      </text>
    </comment>
    <comment ref="A68" authorId="0" shapeId="0" xr:uid="{8A21AAAC-2C2F-4B53-8174-E88042228049}">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Ces dépenses doivent être engagées sous forme de location ou crédit bail</t>
        </r>
      </text>
    </comment>
    <comment ref="A69" authorId="0" shapeId="0" xr:uid="{00000000-0006-0000-0000-00001D000000}">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text>
    </comment>
    <comment ref="A72" authorId="0" shapeId="0" xr:uid="{00000000-0006-0000-0000-00001E000000}">
      <text>
        <r>
          <rPr>
            <b/>
            <sz val="11"/>
            <color indexed="81"/>
            <rFont val="Arial"/>
            <family val="2"/>
          </rPr>
          <t xml:space="preserve">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les actes du RIHN et ceux de la liste complémentaires sont disponibles sur le site internet du Ministère : https://solidarites-sante.gouv.fr/systeme-de-sante-et-medico-social/recherche-et-innovation/rihn 
</t>
        </r>
      </text>
    </comment>
    <comment ref="B74" authorId="0" shapeId="0" xr:uid="{00000000-0006-0000-0000-00001F000000}">
      <text>
        <r>
          <rPr>
            <sz val="11"/>
            <color indexed="81"/>
            <rFont val="Arial"/>
            <family val="2"/>
          </rPr>
          <t xml:space="preserve">Pour les dépenses d'investissement donnant lieu à amortissement, il conviendra de choisir la solution du crédit-bail.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A76" authorId="0" shapeId="0" xr:uid="{B060D369-0C99-4519-8D81-A1D61C68372E}">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Une ligne par type de produit. Ces dépenses doivent être engagées sous forme de location ou crédit bail (voir FAQ)</t>
        </r>
      </text>
    </comment>
    <comment ref="A83" authorId="0" shapeId="0" xr:uid="{00000000-0006-0000-0000-000020000000}">
      <text>
        <r>
          <rPr>
            <b/>
            <sz val="11"/>
            <color indexed="81"/>
            <rFont val="Arial"/>
            <family val="2"/>
          </rPr>
          <t xml:space="preserve">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
</t>
        </r>
        <r>
          <rPr>
            <sz val="11"/>
            <color indexed="81"/>
            <rFont val="Arial"/>
            <family val="2"/>
          </rPr>
          <t xml:space="preserve">
</t>
        </r>
      </text>
    </comment>
    <comment ref="A88" authorId="0" shapeId="0" xr:uid="{F5F2702A-2C01-49E5-ABAE-87E744FDDA8E}">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Une ligne par catégorie de prestation (transport, repas, hébergement) avec prix unitaire (A) et volume (B)</t>
        </r>
      </text>
    </comment>
    <comment ref="A90" authorId="0" shapeId="0" xr:uid="{1574DFA6-FCB0-4BDF-9DC2-DD84B1010CB9}">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Détailler les frais d’organisation de réunions (Une ligne par catégorie de prestation (transport, repas, hébergements…) avec le prix unitaire (A) et le volume (B).</t>
        </r>
      </text>
    </comment>
    <comment ref="B95" authorId="0" shapeId="0" xr:uid="{00000000-0006-0000-0000-000021000000}">
      <text>
        <r>
          <rPr>
            <sz val="11"/>
            <color indexed="81"/>
            <rFont val="Tahoma"/>
            <family val="2"/>
          </rPr>
          <t>Les frais de gestion ont vocation à couvrir une partie des coûts de gestion administrative des projets supportés par les établissements de santé (DRH, économat, marchés…).
Ils sont valorisés dans cette grille à hauteur de 10% des dépenses de personnel éligibles. 
Ce taux de 10%, qui est un maximum, peut être diminué par les établissements gestionnaires des fonds.</t>
        </r>
        <r>
          <rPr>
            <sz val="9"/>
            <color indexed="81"/>
            <rFont val="Tahoma"/>
            <family val="2"/>
          </rPr>
          <t xml:space="preserve">
</t>
        </r>
      </text>
    </comment>
    <comment ref="A106" authorId="0" shapeId="0" xr:uid="{00000000-0006-0000-0000-000022000000}">
      <text>
        <r>
          <rPr>
            <b/>
            <sz val="9"/>
            <color indexed="81"/>
            <rFont val="Tahoma"/>
            <family val="2"/>
          </rPr>
          <t xml:space="preserve">intégrant la majoration pour frais de gestion
</t>
        </r>
      </text>
    </comment>
    <comment ref="A115" authorId="0" shapeId="0" xr:uid="{00000000-0006-0000-0000-000023000000}">
      <text>
        <r>
          <rPr>
            <b/>
            <sz val="11"/>
            <color indexed="81"/>
            <rFont val="Tahoma"/>
            <family val="2"/>
          </rPr>
          <t xml:space="preserve">l'ensemble des co-financements y compris ceux n'ayant aucune contrepartie monétaire doivent être indiqués. Une valorisation du montant de la cession doit être précisé. </t>
        </r>
      </text>
    </comment>
    <comment ref="C116" authorId="0" shapeId="0" xr:uid="{00000000-0006-0000-0000-000024000000}">
      <text>
        <r>
          <rPr>
            <b/>
            <sz val="11"/>
            <color indexed="81"/>
            <rFont val="Arial"/>
            <family val="2"/>
          </rPr>
          <t xml:space="preserve">Préciser le type de dépense prévue à partir du co financement (dépenses de personnels, médicaments DM, équipements etc….)
</t>
        </r>
      </text>
    </comment>
    <comment ref="D116" authorId="0" shapeId="0" xr:uid="{00000000-0006-0000-0000-000025000000}">
      <text>
        <r>
          <rPr>
            <sz val="11"/>
            <color indexed="81"/>
            <rFont val="Tahoma"/>
            <family val="2"/>
          </rPr>
          <t>Mentionner le montant sur la ligne de dépense correspondante</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A1" authorId="0" shapeId="0" xr:uid="{752FE9B9-1E0B-4F4E-9244-3D104CCF6FCB}">
      <text>
        <r>
          <rPr>
            <b/>
            <sz val="11"/>
            <color indexed="81"/>
            <rFont val="Tahoma"/>
            <family val="2"/>
          </rPr>
          <t>Dans le cadre de projets européens dont les porteurs de projets sont français, sont éligibles toutes les dépenses donnant lieu à achats ou activités réalisés sur le sol français, y compris pour le compte des pays partenaires.
Ainsi, sont éligibles au financement par le PHRC-N les dépenses de coordination du projet (y compris l'assurance et les frais de transports d'échantillons pour les analyses effectuées en France) et les dépenses d'investigation  en France (par exemple : achat de consommables en France, voire de médicaments, etc. adressés à l'étranger dans le cadre du projet)
Sont notamment exclues les dépenses de personnels recrutés à l'étranger (médical et non médical) , les dépenses liées à la couverture des surcoûts hospitaliers à l'étranger (actes et séjours).
Le PHRC-N favorisera les projets de recherche clinique collaboratifs européens, dont la coordination est assurée par une équipe française.</t>
        </r>
      </text>
    </comment>
    <comment ref="B2" authorId="0" shapeId="0" xr:uid="{DECEAC57-4957-4EEF-8BE3-0397F4F0C1EB}">
      <text>
        <r>
          <rPr>
            <b/>
            <sz val="9"/>
            <color indexed="81"/>
            <rFont val="Tahoma"/>
            <family val="2"/>
          </rPr>
          <t>Auteur:</t>
        </r>
        <r>
          <rPr>
            <sz val="9"/>
            <color indexed="81"/>
            <rFont val="Tahoma"/>
            <family val="2"/>
          </rPr>
          <t xml:space="preserve">
NE PAS verouiller le tableur =&gt; Protéger ou verouiller le document empêche tout traitement ultérieur nécessaire à l'évaluation.</t>
        </r>
      </text>
    </comment>
    <comment ref="A4" authorId="0" shapeId="0" xr:uid="{C3092722-4B7E-434D-BE0A-8F955D9BF735}">
      <text>
        <r>
          <rPr>
            <b/>
            <sz val="11"/>
            <color indexed="81"/>
            <rFont val="Arial"/>
            <family val="2"/>
          </rPr>
          <t>Acronyme (sans espace - max. 15 caractères)</t>
        </r>
      </text>
    </comment>
    <comment ref="A5" authorId="0" shapeId="0" xr:uid="{BD7841FA-9C31-4265-9437-4D010784D25B}">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Durée total projet : Durée en mois entre le succès à l’AAP et la publication des résultats.
Durée suivi : délai entre l'inclusion du patient et la dernière visite de suivi</t>
        </r>
      </text>
    </comment>
    <comment ref="A8" authorId="0" shapeId="0" xr:uid="{B030F8A0-9344-4149-9641-4B3C319545F8}">
      <text>
        <r>
          <rPr>
            <sz val="11"/>
            <color theme="1"/>
            <rFont val="Calibri"/>
            <family val="2"/>
            <scheme val="minor"/>
          </rPr>
          <t xml:space="preserve">Un seul établissement de santé, GCS, maison de santé ou centre de santé peut recevoir le financement de la DGOS, quel que soit le nombre de centres participant .
Si plusieurs établissements de santé , GCS, maisons de santé ou centres de santé sont impliqués dans le projet, la répartition des crédits entre eux sera de la responsabilité de celui désigné comme "gestionnaire des fonds"
Le financement accordé par la DGOS est alloué, pour les établissement de santé et GCS, sous forme de dotation au titre des missions d'enseignement , de recherche, de référence et d'innovation (MERRI), ou autre circuit budgétaire ad hoc pour les centres et maisons de santé
</t>
        </r>
      </text>
    </comment>
    <comment ref="A9" authorId="0" shapeId="0" xr:uid="{02EE9594-2E2F-4F4F-9EA6-424F2DE0B698}">
      <text>
        <r>
          <rPr>
            <b/>
            <sz val="11"/>
            <color indexed="81"/>
            <rFont val="Arial"/>
            <family val="2"/>
          </rPr>
          <t>Information obligatoire :
Le porteur du projet se rapprochera du correspondant administratif et financier afin d'établir une grille budgétaire, en cohérence avec les coûts utilisés dans l'établissement de santé, GCS, maison de santé ou centre de santé dans le respect strict des règles de mise en concurrence adaptées à la nature juridique de l'établissement gestionnaire des fonds.</t>
        </r>
      </text>
    </comment>
    <comment ref="A11" authorId="0" shapeId="0" xr:uid="{F26E7EAA-FDD2-40E5-AFBE-3D6DB2084258}">
      <text>
        <r>
          <rPr>
            <sz val="11"/>
            <color indexed="81"/>
            <rFont val="Tahoma"/>
            <family val="2"/>
          </rPr>
          <t>Il est possible de dupliquer une ligne avec le même libellé. En revanche, l'insertion d'une ligne avec un libellé différent est proscrite.</t>
        </r>
        <r>
          <rPr>
            <sz val="8"/>
            <color indexed="81"/>
            <rFont val="Tahoma"/>
            <family val="2"/>
          </rPr>
          <t xml:space="preserve">
</t>
        </r>
        <r>
          <rPr>
            <sz val="11"/>
            <color indexed="81"/>
            <rFont val="Tahoma"/>
            <family val="2"/>
          </rPr>
          <t xml:space="preserve">En cas d'ajout, il est nécessaire de s'assurer du respect des formules de calcul. </t>
        </r>
      </text>
    </comment>
    <comment ref="A17" authorId="0" shapeId="0" xr:uid="{2614EB80-E457-43C0-8E9D-957B6EE5DBE9}">
      <text>
        <r>
          <rPr>
            <b/>
            <sz val="11"/>
            <color indexed="81"/>
            <rFont val="Arial"/>
            <family val="2"/>
          </rPr>
          <t xml:space="preserve">La DGOS a élargi l'assiette d'éligibilité des coûts afin de mieux financer les projets.
Les dépenses de personnel sont donc financées en fonction des missions et du temps affecté pour la réalisation du projet, et non en fonction des catégories de personnel. 
Le financement des personnels non rémunérés par un établissement de santé ,GCS, maison de santé ou centre de santé est exclu (par exemple les doctorants, la partie universitaire des personnels à statut hospitalo universitaire)
</t>
        </r>
      </text>
    </comment>
    <comment ref="B17" authorId="0" shapeId="0" xr:uid="{453CC955-7D05-4E09-BEB5-E099E7DFD656}">
      <text>
        <r>
          <rPr>
            <sz val="11"/>
            <color indexed="81"/>
            <rFont val="Arial"/>
            <family val="2"/>
          </rPr>
          <t xml:space="preserve">Un groupe de travail issu des DRCI a produit des référentiels des coûts moyens pour les principales catégories des métiers de la recherche. L’utilisation est laissée à l’appréciation des établissements de santé, GCS, maisons de santé ou centres de santé qui le souhaitent.
A titre d'exemple, la grille des coûts unitaires de personnel, actualisée en 2017 par les GIRCI, est notamment disponible sur le site internet du GIRCI SOHO: 
http://www.girci-soho.fr/content/le-phrc-interr%C3%A9gional
Raisonner en coûts moyens permet d'assurer une pérennité à l'estimation budgétaire, sans qu'elle soit personne-dépendante.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C17" authorId="0" shapeId="0" xr:uid="{AA4A79EB-99F4-45F4-B886-F6272E17B00B}">
      <text>
        <r>
          <rPr>
            <b/>
            <sz val="11"/>
            <color indexed="81"/>
            <rFont val="Arial"/>
            <family val="2"/>
          </rPr>
          <t xml:space="preserve">Le mois.personne correspond à 1/12 d'ETP annuel (arrondir à 1 décimale)
</t>
        </r>
      </text>
    </comment>
    <comment ref="D17" authorId="0" shapeId="0" xr:uid="{4DC2FDAB-8AD3-4F15-856B-E40DF3E09AC8}">
      <text>
        <r>
          <rPr>
            <b/>
            <sz val="11"/>
            <color indexed="81"/>
            <rFont val="Arial"/>
            <family val="2"/>
          </rPr>
          <t>Les coûts de personnels budgétés  dans le cadre du projet doivent couvrir l'ensemble des charges directes liées à l'emploi : salaire + cotisations patronales + assurance indemnisation perte d'emploi</t>
        </r>
      </text>
    </comment>
    <comment ref="A20" authorId="0" shapeId="0" xr:uid="{7623907A-9C2A-43B4-83F7-DAC97241E8D6}">
      <text>
        <r>
          <rPr>
            <b/>
            <sz val="11"/>
            <color indexed="81"/>
            <rFont val="Arial"/>
            <family val="2"/>
          </rPr>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r>
      </text>
    </comment>
    <comment ref="A28" authorId="0" shapeId="0" xr:uid="{4ECB2FE5-423F-43A1-B6AB-5B503EC4AB5A}">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A31" authorId="0" shapeId="0" xr:uid="{0DD148E3-C542-4220-990A-3251AF615DE8}">
      <text>
        <r>
          <rPr>
            <b/>
            <sz val="9"/>
            <color indexed="81"/>
            <rFont val="Tahoma"/>
            <family val="2"/>
          </rPr>
          <t>Auteur:</t>
        </r>
        <r>
          <rPr>
            <sz val="9"/>
            <color indexed="81"/>
            <rFont val="Tahoma"/>
            <family val="2"/>
          </rPr>
          <t xml:space="preserve">
distinguer ARC coordo &amp; monito au DC</t>
        </r>
      </text>
    </comment>
    <comment ref="A34" authorId="0" shapeId="0" xr:uid="{C1C41BE1-FBC0-4751-9503-EA3C3EC58A28}">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40" authorId="0" shapeId="0" xr:uid="{CD54D1F6-8234-4F19-8BDB-D154F516846F}">
      <text>
        <r>
          <rPr>
            <sz val="11"/>
            <color indexed="81"/>
            <rFont val="Tahoma"/>
            <family val="2"/>
          </rPr>
          <t xml:space="preserve">Le montant des facturations sur les prestations de recherche </t>
        </r>
        <r>
          <rPr>
            <b/>
            <sz val="11"/>
            <color indexed="81"/>
            <rFont val="Tahoma"/>
            <family val="2"/>
          </rPr>
          <t>inter-établissements</t>
        </r>
        <r>
          <rPr>
            <sz val="11"/>
            <color indexed="81"/>
            <rFont val="Tahoma"/>
            <family val="2"/>
          </rPr>
          <t xml:space="preserve"> est à inscrire </t>
        </r>
        <r>
          <rPr>
            <b/>
            <sz val="11"/>
            <color indexed="81"/>
            <rFont val="Tahoma"/>
            <family val="2"/>
          </rPr>
          <t>hors taxe (HT)</t>
        </r>
        <r>
          <rPr>
            <sz val="11"/>
            <color indexed="81"/>
            <rFont val="Tahoma"/>
            <family val="2"/>
          </rPr>
          <t xml:space="preserve">, donc </t>
        </r>
        <r>
          <rPr>
            <b/>
            <sz val="11"/>
            <color indexed="81"/>
            <rFont val="Tahoma"/>
            <family val="2"/>
          </rPr>
          <t>sans application de la TVA</t>
        </r>
        <r>
          <rPr>
            <sz val="11"/>
            <color indexed="81"/>
            <rFont val="Tahoma"/>
            <family val="2"/>
          </rPr>
          <t>.</t>
        </r>
      </text>
    </comment>
    <comment ref="C40" authorId="0" shapeId="0" xr:uid="{04089760-C39A-4378-83C1-9532321F6612}">
      <text>
        <r>
          <rPr>
            <sz val="11"/>
            <color indexed="81"/>
            <rFont val="Tahoma"/>
            <family val="2"/>
          </rPr>
          <t>Le mois.personne correspond à 1/12 d'ETP annuel (arrondir à 1 décimale)</t>
        </r>
      </text>
    </comment>
    <comment ref="D40" authorId="0" shapeId="0" xr:uid="{D32823C7-D3FA-4C24-9D18-39B89A60D49F}">
      <text>
        <r>
          <rPr>
            <sz val="11"/>
            <color indexed="81"/>
            <rFont val="Tahoma"/>
            <family val="2"/>
          </rPr>
          <t>Les couts de personnels budgétés  dans le cadre du projet doivent couvrir l'ensemble des charges directes liées à l'emploi: salaire + cotisations patronales + assurance indemnisation perte d'emploi</t>
        </r>
        <r>
          <rPr>
            <sz val="8"/>
            <color indexed="81"/>
            <rFont val="Tahoma"/>
            <family val="2"/>
          </rPr>
          <t xml:space="preserve">
</t>
        </r>
      </text>
    </comment>
    <comment ref="A41" authorId="0" shapeId="0" xr:uid="{F5765646-671E-4184-B0E6-59A58D77C51F}">
      <text>
        <r>
          <rPr>
            <b/>
            <sz val="11"/>
            <color indexed="81"/>
            <rFont val="Tahoma"/>
            <family val="2"/>
          </rPr>
          <t>Il peut s'agir de personnels déjà sous contrat dans les établissements de santé, GCS, maisons de santé ou centres de santé ou recrutés spécifiquement pour le projet</t>
        </r>
        <r>
          <rPr>
            <sz val="8"/>
            <color indexed="81"/>
            <rFont val="Tahoma"/>
            <family val="2"/>
          </rPr>
          <t xml:space="preserve">
</t>
        </r>
      </text>
    </comment>
    <comment ref="A43" authorId="0" shapeId="0" xr:uid="{CB575DDE-9A30-44AA-851C-62F8EBA7CF66}">
      <text>
        <r>
          <rPr>
            <b/>
            <sz val="11"/>
            <color indexed="81"/>
            <rFont val="Arial"/>
            <family val="2"/>
          </rPr>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r>
      </text>
    </comment>
    <comment ref="A47" authorId="0" shapeId="0" xr:uid="{90A41E97-35D3-4718-8A5D-C964615EA72B}">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A51" authorId="0" shapeId="0" xr:uid="{3846250F-6713-411A-82F1-D189BCD1CCAA}">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57" authorId="0" shapeId="0" xr:uid="{9F20F70D-1A7C-4009-8A8C-2CFB2DFB8F60}">
      <text>
        <r>
          <rPr>
            <sz val="11"/>
            <color indexed="81"/>
            <rFont val="Arial"/>
            <family val="2"/>
          </rPr>
          <t xml:space="preserve">Pour les dépenses d'investissement donnant lieu à amortissement, il conviendra de choisir la solution du crédit-bail
Les actes médicaux, paramédicaux et médico-techniques devront systématiquement être cotés avec leur nomenclature de référence (CCAM, NABM, NGAP...)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A62" authorId="0" shapeId="0" xr:uid="{7BA1DF87-80C8-4317-80C6-28652A9539BC}">
      <text>
        <r>
          <rPr>
            <b/>
            <sz val="11"/>
            <color indexed="81"/>
            <rFont val="Arial"/>
            <family val="2"/>
          </rPr>
          <t>Indiquer l'acte par sa nomenclature de référence, ou à défaut (cas particulier) la description précise de sa valorisation
Une description des surcoûts liés spécifiquement à la réalisation de la recherche, rigoureuse, argumentée et détaillée sur la durée de la recherche est obligatoire dans le protocole.</t>
        </r>
      </text>
    </comment>
    <comment ref="A63" authorId="0" shapeId="0" xr:uid="{7C3AFDC2-2F5D-446F-9E90-D7EB75A2C1E2}">
      <text>
        <r>
          <rPr>
            <b/>
            <sz val="11"/>
            <color indexed="81"/>
            <rFont val="Arial"/>
            <family val="2"/>
          </rPr>
          <t>Les séjours hospitaliers doivent être dans la mesure du possible référencés avec le GHS ou à défaut le GHM
Une description des surcoûts liés spécifiquement à la réalisation de la recherche, rigoureuse, argumentée et détaillée sur la durée de la recherche est obligatoire dans le protocole.</t>
        </r>
      </text>
    </comment>
    <comment ref="A64" authorId="0" shapeId="0" xr:uid="{4D220532-0E13-44CB-80D2-787A3E8CB8D1}">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t>
        </r>
      </text>
    </comment>
    <comment ref="A65" authorId="0" shapeId="0" xr:uid="{7321F449-4642-4C27-B23E-0ADD6A3D5514}">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via le référentiel des actes innovants hors nomenclatures (RIHN) et la liste complémentaire ne sont pas éligibles à un financement DGOS.</t>
        </r>
      </text>
    </comment>
    <comment ref="A66" authorId="0" shapeId="0" xr:uid="{96BA5437-B2E4-4157-8932-1BA6D7588E8F}">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financé pour les actes réalisés dans le cadre du soin via le référentiel des actes innovants hors nomenclatures (RIHN) et la liste complémentaire ne sont pas éligibles à un financement DGOS.</t>
        </r>
      </text>
    </comment>
    <comment ref="A67" authorId="0" shapeId="0" xr:uid="{275AD497-8C76-487D-A3B8-E5C07B6188C5}">
      <text>
        <r>
          <rPr>
            <b/>
            <sz val="11"/>
            <color indexed="81"/>
            <rFont val="Tahoma"/>
            <family val="2"/>
          </rPr>
          <t xml:space="preserve">Les montants liés à la réception, la préparation, le stockage et la conservation de ces échantillons ne sont pas éligibles à un financement DGOS
</t>
        </r>
      </text>
    </comment>
    <comment ref="A68" authorId="0" shapeId="0" xr:uid="{9F203172-6F3D-4E4A-8E25-DBD0FF1C7CDA}">
      <text>
        <r>
          <rPr>
            <b/>
            <sz val="11"/>
            <color indexed="81"/>
            <rFont val="Arial"/>
            <family val="2"/>
          </rPr>
          <t>Seule la mise à disposition par un CRB d'échantillons d'origine humaine pour les besoins du projet est éligible à un financement DGOS. Cela exclut les montants liés à la réception, la préparation, le stockage et la conservation de ces échantillons.
Indiquer sur cette ligne le montant du surcoût engendré en le détaillant.</t>
        </r>
      </text>
    </comment>
    <comment ref="A72" authorId="0" shapeId="0" xr:uid="{CEBE3FB8-0140-4607-A6DD-FD4B8AA3742B}">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text>
    </comment>
    <comment ref="A75" authorId="0" shapeId="0" xr:uid="{5B6F757F-051C-470A-94EB-4D98E21B6656}">
      <text>
        <r>
          <rPr>
            <b/>
            <sz val="11"/>
            <color indexed="81"/>
            <rFont val="Arial"/>
            <family val="2"/>
          </rPr>
          <t xml:space="preserve">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les actes du RIHN et ceux de la liste complémentaires sont disponibles sur le site internet du Ministère : https://solidarites-sante.gouv.fr/systeme-de-sante-et-medico-social/recherche-et-innovation/rihn 
</t>
        </r>
      </text>
    </comment>
    <comment ref="B77" authorId="0" shapeId="0" xr:uid="{013C2A54-1D35-4CC9-AF2B-ABD4B9D42FA7}">
      <text>
        <r>
          <rPr>
            <sz val="11"/>
            <color indexed="81"/>
            <rFont val="Arial"/>
            <family val="2"/>
          </rPr>
          <t xml:space="preserve">Pour les dépenses d'investissement donnant lieu à amortissement, il conviendra de choisir la solution du crédit-bail.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A79" authorId="0" shapeId="0" xr:uid="{A375FA8D-6221-4BCA-A10F-B9BABA2DFD72}">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Une ligne par type de produit. Ces dépenses doivent être engagées sous forme de location ou crédit bail (voir FAQ)</t>
        </r>
      </text>
    </comment>
    <comment ref="A80" authorId="0" shapeId="0" xr:uid="{D469A581-8062-4DF9-90DD-ED8839189AB1}">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Une ligne par type de produit. Ces dépenses doivent être engagées sous forme de location ou crédit bail (voir FAQ)</t>
        </r>
      </text>
    </comment>
    <comment ref="A88" authorId="0" shapeId="0" xr:uid="{2288BBB5-1E7C-458E-841C-C7E2945DB7CC}">
      <text>
        <r>
          <rPr>
            <b/>
            <sz val="11"/>
            <color indexed="81"/>
            <rFont val="Arial"/>
            <family val="2"/>
          </rPr>
          <t xml:space="preserve">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
</t>
        </r>
        <r>
          <rPr>
            <sz val="11"/>
            <color indexed="81"/>
            <rFont val="Arial"/>
            <family val="2"/>
          </rPr>
          <t xml:space="preserve">
</t>
        </r>
      </text>
    </comment>
    <comment ref="A94" authorId="0" shapeId="0" xr:uid="{E2EFAA21-1CB2-43E4-AD4C-DAAEBEB6231E}">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Une ligne par catégorie de prestation (transport, repas, hébergement) avec prix unitaire (A) et volume (B)</t>
        </r>
      </text>
    </comment>
    <comment ref="A96" authorId="0" shapeId="0" xr:uid="{CCDEF291-42B8-4998-97A4-00BB9CA86360}">
      <text>
        <r>
          <rPr>
            <sz val="11"/>
            <color theme="1"/>
            <rFont val="Calibri"/>
            <family val="2"/>
            <scheme val="minor"/>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Détailler les frais d’organisation de réunions (Une ligne par catégorie de prestation (transport, repas, hébergements…) avec le prix unitaire (A) et le volume (B).</t>
        </r>
      </text>
    </comment>
    <comment ref="B101" authorId="0" shapeId="0" xr:uid="{080B5E79-5D3B-4CEE-9DEA-59BED6BED6C9}">
      <text>
        <r>
          <rPr>
            <sz val="11"/>
            <color indexed="81"/>
            <rFont val="Tahoma"/>
            <family val="2"/>
          </rPr>
          <t>Les frais de gestion ont vocation à couvrir une partie des coûts de gestion administrative des projets supportés par les établissements de santé (DRH, économat, marchés…).
Ils sont valorisés dans cette grille à hauteur de 10% des dépenses de personnel éligibles. 
Ce taux de 10%, qui est un maximum, peut être diminué par les établissements gestionnaires des fonds.</t>
        </r>
        <r>
          <rPr>
            <sz val="9"/>
            <color indexed="81"/>
            <rFont val="Tahoma"/>
            <family val="2"/>
          </rPr>
          <t xml:space="preserve">
</t>
        </r>
      </text>
    </comment>
    <comment ref="A112" authorId="0" shapeId="0" xr:uid="{C070A6A8-28EE-4DE1-B067-E135734E3C10}">
      <text>
        <r>
          <rPr>
            <b/>
            <sz val="9"/>
            <color indexed="81"/>
            <rFont val="Tahoma"/>
            <family val="2"/>
          </rPr>
          <t xml:space="preserve">intégrant la majoration pour frais de gestion
</t>
        </r>
      </text>
    </comment>
    <comment ref="A121" authorId="0" shapeId="0" xr:uid="{70AB8C3B-5800-43EE-B86A-78B710AA40C6}">
      <text>
        <r>
          <rPr>
            <b/>
            <sz val="11"/>
            <color indexed="81"/>
            <rFont val="Tahoma"/>
            <family val="2"/>
          </rPr>
          <t xml:space="preserve">l'ensemble des co-financements y compris ceux n'ayant aucune contrepartie monétaire doivent être indiqués. Une valorisation du montant de la cession doit être précisé. </t>
        </r>
      </text>
    </comment>
    <comment ref="C122" authorId="0" shapeId="0" xr:uid="{B0126C87-0911-4BF8-9877-706C3586F073}">
      <text>
        <r>
          <rPr>
            <b/>
            <sz val="11"/>
            <color indexed="81"/>
            <rFont val="Arial"/>
            <family val="2"/>
          </rPr>
          <t xml:space="preserve">Préciser le type de dépense prévue à partir du co financement (dépenses de personnels, médicaments DM, équipements etc….)
</t>
        </r>
      </text>
    </comment>
    <comment ref="D122" authorId="0" shapeId="0" xr:uid="{575D7898-AADC-411D-B3C7-60F30327B628}">
      <text>
        <r>
          <rPr>
            <sz val="11"/>
            <color indexed="81"/>
            <rFont val="Tahoma"/>
            <family val="2"/>
          </rPr>
          <t>Mentionner le montant sur la ligne de dépense correspondante</t>
        </r>
        <r>
          <rPr>
            <sz val="8"/>
            <color indexed="81"/>
            <rFont val="Tahoma"/>
            <family val="2"/>
          </rPr>
          <t xml:space="preserve">
</t>
        </r>
      </text>
    </comment>
  </commentList>
</comments>
</file>

<file path=xl/sharedStrings.xml><?xml version="1.0" encoding="utf-8"?>
<sst xmlns="http://schemas.openxmlformats.org/spreadsheetml/2006/main" count="1399" uniqueCount="787">
  <si>
    <t>SOUS TOTAL TITRE I</t>
  </si>
  <si>
    <t>SOUS TOTAL TITRE II</t>
  </si>
  <si>
    <t xml:space="preserve">SOUS TOTAL TITRE III </t>
  </si>
  <si>
    <t>MONTANT TOTAL DE LA MAJORATION POUR FRAIS DE GESTION</t>
  </si>
  <si>
    <t>A</t>
  </si>
  <si>
    <t>B</t>
  </si>
  <si>
    <t>C = (A*B)</t>
  </si>
  <si>
    <t>Autres dépenses à caractère médical</t>
  </si>
  <si>
    <t>Quantité nécessaire sur le durée du projet</t>
  </si>
  <si>
    <r>
      <t xml:space="preserve">Surcoûts de pharmacie </t>
    </r>
    <r>
      <rPr>
        <sz val="11"/>
        <rFont val="Arial"/>
        <family val="2"/>
      </rPr>
      <t>pour les besoins du projet</t>
    </r>
  </si>
  <si>
    <r>
      <t xml:space="preserve">Surcoûts d'imagerie et d'explorations  fonctionnelles </t>
    </r>
    <r>
      <rPr>
        <sz val="11"/>
        <rFont val="Arial"/>
        <family val="2"/>
      </rPr>
      <t>pour les besoins du projet</t>
    </r>
  </si>
  <si>
    <r>
      <t xml:space="preserve">Surcoûts de petit matériel médical </t>
    </r>
    <r>
      <rPr>
        <sz val="11"/>
        <rFont val="Arial"/>
        <family val="2"/>
      </rPr>
      <t>pour les besoins du projet</t>
    </r>
  </si>
  <si>
    <r>
      <t xml:space="preserve">Surcoûts d'équipement  biomédical </t>
    </r>
    <r>
      <rPr>
        <sz val="11"/>
        <rFont val="Arial"/>
        <family val="2"/>
      </rPr>
      <t>pour les besoins du projet</t>
    </r>
  </si>
  <si>
    <r>
      <rPr>
        <b/>
        <sz val="11"/>
        <rFont val="Arial"/>
        <family val="2"/>
      </rPr>
      <t>Surcoûts liés à la sous-traitance à caractère médical</t>
    </r>
    <r>
      <rPr>
        <sz val="11"/>
        <rFont val="Arial"/>
        <family val="2"/>
      </rPr>
      <t xml:space="preserve"> pour les besoins du projet</t>
    </r>
  </si>
  <si>
    <r>
      <t xml:space="preserve">Surcoûts liés à la maintenance à caractère médical/biomédical </t>
    </r>
    <r>
      <rPr>
        <sz val="11"/>
        <rFont val="Arial"/>
        <family val="2"/>
      </rPr>
      <t>pour les besoins du projet</t>
    </r>
  </si>
  <si>
    <r>
      <rPr>
        <b/>
        <sz val="11"/>
        <rFont val="Arial"/>
        <family val="2"/>
      </rPr>
      <t>Surcoûts d'informatique</t>
    </r>
    <r>
      <rPr>
        <sz val="11"/>
        <rFont val="Arial"/>
        <family val="2"/>
      </rPr>
      <t xml:space="preserve"> pour les besoins du projet</t>
    </r>
  </si>
  <si>
    <r>
      <rPr>
        <b/>
        <sz val="11"/>
        <rFont val="Arial"/>
        <family val="2"/>
      </rPr>
      <t>Surcoûts Crédit-bail</t>
    </r>
    <r>
      <rPr>
        <sz val="11"/>
        <rFont val="Arial"/>
        <family val="2"/>
      </rPr>
      <t xml:space="preserve"> : pour les besoins du projet</t>
    </r>
  </si>
  <si>
    <r>
      <t xml:space="preserve">Surcoûts liés aux fournitures de bureau et papeterie, </t>
    </r>
    <r>
      <rPr>
        <sz val="11"/>
        <rFont val="Arial"/>
        <family val="2"/>
      </rPr>
      <t>pour les besoins du projet</t>
    </r>
  </si>
  <si>
    <r>
      <t xml:space="preserve">Surcoûts liés aux frais de documentation, </t>
    </r>
    <r>
      <rPr>
        <sz val="11"/>
        <rFont val="Arial"/>
        <family val="2"/>
      </rPr>
      <t>pour les besoins du projet</t>
    </r>
  </si>
  <si>
    <r>
      <t xml:space="preserve">Surcoûts liés aux frais d'affranchissement, </t>
    </r>
    <r>
      <rPr>
        <sz val="11"/>
        <rFont val="Arial"/>
        <family val="2"/>
      </rPr>
      <t>pour les besoins du projet</t>
    </r>
  </si>
  <si>
    <r>
      <t xml:space="preserve">Surcoûts liés aux frais de missions, </t>
    </r>
    <r>
      <rPr>
        <sz val="11"/>
        <rFont val="Arial"/>
        <family val="2"/>
      </rPr>
      <t>pour les besoins du projet</t>
    </r>
  </si>
  <si>
    <r>
      <t xml:space="preserve">Surcoûts liés aux frais d'impression, de publication, </t>
    </r>
    <r>
      <rPr>
        <sz val="11"/>
        <rFont val="Arial"/>
        <family val="2"/>
      </rPr>
      <t>pour les besoins du projet</t>
    </r>
  </si>
  <si>
    <r>
      <t xml:space="preserve">Surcoûts  de sous-traitance </t>
    </r>
    <r>
      <rPr>
        <sz val="11"/>
        <rFont val="Arial"/>
        <family val="2"/>
      </rPr>
      <t>pour les besoins du projet</t>
    </r>
  </si>
  <si>
    <r>
      <t>Surcoûts liés aux transports d'échantillons biologiques</t>
    </r>
    <r>
      <rPr>
        <sz val="11"/>
        <rFont val="Arial"/>
        <family val="2"/>
      </rPr>
      <t>, pour les besoins du projet</t>
    </r>
  </si>
  <si>
    <r>
      <t>Surcoûts de maintenance et réparation,</t>
    </r>
    <r>
      <rPr>
        <sz val="11"/>
        <rFont val="Arial"/>
        <family val="2"/>
      </rPr>
      <t xml:space="preserve"> pour les besoins du projet</t>
    </r>
  </si>
  <si>
    <r>
      <t xml:space="preserve">Surcoûts liés aux frais d'archivage </t>
    </r>
    <r>
      <rPr>
        <sz val="11"/>
        <rFont val="Arial"/>
        <family val="2"/>
      </rPr>
      <t>pour les besoins du projet</t>
    </r>
  </si>
  <si>
    <t>Remboursement des frais de déplacements des  participants au projet</t>
  </si>
  <si>
    <t>Indemnités versées aux participants au projet</t>
  </si>
  <si>
    <t>Ensemble des activités d’innovation et de recherche organisé et pratiqué sur l’être humain dans le cadre d’un protocole, en vue du développement des connaissances en santé afin de garantir la meilleure prise en charge des patients</t>
  </si>
  <si>
    <t>La recherche clinique : définition</t>
  </si>
  <si>
    <t>La recherche clinique : les trois sous familles</t>
  </si>
  <si>
    <t>Les métiers associés :</t>
  </si>
  <si>
    <r>
      <rPr>
        <i/>
        <u/>
        <sz val="18"/>
        <color indexed="8"/>
        <rFont val="Arial Narrow"/>
        <family val="2"/>
      </rPr>
      <t>Biostatisticien(ne)</t>
    </r>
    <r>
      <rPr>
        <i/>
        <sz val="18"/>
        <color indexed="8"/>
        <rFont val="Arial Narrow"/>
        <family val="2"/>
      </rPr>
      <t>: Concevoir les méthodes des protocoles de recherche clinique, préparer puis réaliser les analyses statistiques des données de ces protocoles.</t>
    </r>
  </si>
  <si>
    <r>
      <rPr>
        <b/>
        <i/>
        <u/>
        <sz val="18"/>
        <color indexed="8"/>
        <rFont val="Arial Narrow"/>
        <family val="2"/>
      </rPr>
      <t>Investigation</t>
    </r>
    <r>
      <rPr>
        <b/>
        <i/>
        <sz val="18"/>
        <color indexed="8"/>
        <rFont val="Arial Narrow"/>
        <family val="2"/>
      </rPr>
      <t xml:space="preserve"> :</t>
    </r>
    <r>
      <rPr>
        <i/>
        <sz val="18"/>
        <color indexed="8"/>
        <rFont val="Arial Narrow"/>
        <family val="2"/>
      </rPr>
      <t>Ensemble des métiers qui contribuent à la mise en œuvre des protocoles de recherche sur un lieu autorisé</t>
    </r>
  </si>
  <si>
    <r>
      <rPr>
        <i/>
        <u/>
        <sz val="18"/>
        <color indexed="8"/>
        <rFont val="Arial Narrow"/>
        <family val="2"/>
      </rPr>
      <t xml:space="preserve">Coordinateur (trice) d'études cliniques (CEC) </t>
    </r>
    <r>
      <rPr>
        <i/>
        <sz val="18"/>
        <color indexed="8"/>
        <rFont val="Arial Narrow"/>
        <family val="2"/>
      </rPr>
      <t>: Piloter et coordonner  les différentes étapes de mise en œuvre et de suivi des protocoles de recherche clinique, en coopération avec l’ensemble des intervenants</t>
    </r>
  </si>
  <si>
    <r>
      <rPr>
        <i/>
        <u/>
        <sz val="18"/>
        <color indexed="8"/>
        <rFont val="Arial Narrow"/>
        <family val="2"/>
      </rPr>
      <t xml:space="preserve">Ingénieur d’études hospitalier </t>
    </r>
    <r>
      <rPr>
        <i/>
        <sz val="18"/>
        <color indexed="8"/>
        <rFont val="Arial Narrow"/>
        <family val="2"/>
      </rPr>
      <t>: Adapter et mettre en œuvre les évolutions technologiques et/ou organisationnelles pré existantes dans tous les domaines liés à la santé</t>
    </r>
  </si>
  <si>
    <r>
      <rPr>
        <b/>
        <i/>
        <u/>
        <sz val="18"/>
        <color indexed="8"/>
        <rFont val="Arial Narrow"/>
        <family val="2"/>
      </rPr>
      <t xml:space="preserve">Conception, gestion et analyse des données </t>
    </r>
    <r>
      <rPr>
        <b/>
        <i/>
        <sz val="18"/>
        <color indexed="8"/>
        <rFont val="Arial Narrow"/>
        <family val="2"/>
      </rPr>
      <t>:</t>
    </r>
    <r>
      <rPr>
        <i/>
        <sz val="18"/>
        <color indexed="8"/>
        <rFont val="Arial Narrow"/>
        <family val="2"/>
      </rPr>
      <t xml:space="preserve"> Ensemble des métiers qui concourent à la conception méthodologique et statistique des protocoles de recherche puis à la gestion et à l’analyse des données de recherche clinique</t>
    </r>
  </si>
  <si>
    <r>
      <rPr>
        <i/>
        <u/>
        <sz val="18"/>
        <color indexed="8"/>
        <rFont val="Arial Narrow"/>
        <family val="2"/>
      </rPr>
      <t xml:space="preserve">Chef de projet(s) de recherche clinique </t>
    </r>
    <r>
      <rPr>
        <i/>
        <sz val="18"/>
        <color indexed="8"/>
        <rFont val="Arial Narrow"/>
        <family val="2"/>
      </rPr>
      <t>: Gérer un portefeuille de projets en recherche clinique, dont l’établissement est promoteur ou gestionnaire, sur les aspects réglementaires, financiers, logistiques, administratifs, organisationnels et humains</t>
    </r>
  </si>
  <si>
    <r>
      <rPr>
        <i/>
        <u/>
        <sz val="18"/>
        <color indexed="8"/>
        <rFont val="Arial Narrow"/>
        <family val="2"/>
      </rPr>
      <t xml:space="preserve">Technicien(ne) d'études cliniques (TEC) </t>
    </r>
    <r>
      <rPr>
        <i/>
        <sz val="18"/>
        <color indexed="8"/>
        <rFont val="Arial Narrow"/>
        <family val="2"/>
      </rPr>
      <t>: Mettre en œuvre la logistique du protocole, le recueil et la saisie des données cliniques sous la responsabilité des investigateurs et de l'équipe médicale lors de la  réalisation de protocoles de recherche clinique sur les lieux autorisés</t>
    </r>
  </si>
  <si>
    <t>Mission d'investigation :</t>
  </si>
  <si>
    <t>Mission de coordination, organisation et de surveillance :</t>
  </si>
  <si>
    <t>Mission de conception, gestion et analyse des données :</t>
  </si>
  <si>
    <r>
      <rPr>
        <i/>
        <u/>
        <sz val="18"/>
        <color indexed="8"/>
        <rFont val="Arial Narrow"/>
        <family val="2"/>
      </rPr>
      <t xml:space="preserve">Gestionnaire de données biomédicales </t>
    </r>
    <r>
      <rPr>
        <i/>
        <sz val="18"/>
        <color indexed="8"/>
        <rFont val="Arial Narrow"/>
        <family val="2"/>
      </rPr>
      <t xml:space="preserve">(Data Manager) : Assurer le regroupement et le traitement des données de recherche clinique recueillies. Elaborer des bases de données. Contrôler la cohérence et  la qualité des données. </t>
    </r>
  </si>
  <si>
    <r>
      <rPr>
        <i/>
        <u/>
        <sz val="18"/>
        <color indexed="8"/>
        <rFont val="Arial Narrow"/>
        <family val="2"/>
      </rPr>
      <t xml:space="preserve">Bioinformaticien(ne) </t>
    </r>
    <r>
      <rPr>
        <i/>
        <sz val="18"/>
        <color indexed="8"/>
        <rFont val="Arial Narrow"/>
        <family val="2"/>
      </rPr>
      <t>: Mettre au point des outils et logiciels informatiques permettant d'organiser, de comparer, d'analyser, de diffuser des données biologiques, physiques, chimiques.</t>
    </r>
  </si>
  <si>
    <r>
      <rPr>
        <i/>
        <u/>
        <sz val="18"/>
        <color indexed="8"/>
        <rFont val="Arial Narrow"/>
        <family val="2"/>
      </rPr>
      <t xml:space="preserve">Economiste de la santé </t>
    </r>
    <r>
      <rPr>
        <i/>
        <sz val="18"/>
        <color indexed="8"/>
        <rFont val="Arial Narrow"/>
        <family val="2"/>
      </rPr>
      <t>: Recueillir, analyser et évaluer l'information médico-économique nécessaire aux décideurs hospitaliers en lien avec les cliniciens dans le domaine des technologies de santé et des programmes de santé publique, afin d'optimiser les prises de décision. Ce métier se situe à l'interface entre le domaine de l'économie et de la médecine.</t>
    </r>
  </si>
  <si>
    <t>D'autres métiers ne sont pas rattachés à la famille Recherche clinique mais le recours à leurs compétences spécifiques peut être nécessaire dans le cadre de certains protocoles de recherche clinique :</t>
  </si>
  <si>
    <t xml:space="preserve">
Coût du projet par patient / observation
</t>
  </si>
  <si>
    <r>
      <rPr>
        <b/>
        <sz val="11"/>
        <rFont val="Arial"/>
        <family val="2"/>
      </rPr>
      <t>Surcoûts liés à la mise  à disposition (rétrocession) de ressources biologiques d'origine humaine</t>
    </r>
    <r>
      <rPr>
        <sz val="11"/>
        <rFont val="Arial"/>
        <family val="2"/>
      </rPr>
      <t xml:space="preserve"> pour les besoins du projet</t>
    </r>
  </si>
  <si>
    <t>Les métiers de la recherche clinique en établissement de santé**</t>
  </si>
  <si>
    <r>
      <rPr>
        <i/>
        <u/>
        <sz val="18"/>
        <color indexed="8"/>
        <rFont val="Arial Narrow"/>
        <family val="2"/>
      </rPr>
      <t xml:space="preserve">Ingénieur de recherche  hospitalier </t>
    </r>
    <r>
      <rPr>
        <i/>
        <sz val="18"/>
        <color indexed="8"/>
        <rFont val="Arial Narrow"/>
        <family val="2"/>
      </rPr>
      <t>: Concevoir et développer des ruptures technologiques et/ou organisationnelles dans tous les domaines liés à la santé</t>
    </r>
  </si>
  <si>
    <r>
      <rPr>
        <b/>
        <i/>
        <u/>
        <sz val="18"/>
        <color indexed="8"/>
        <rFont val="Arial Narrow"/>
        <family val="2"/>
      </rPr>
      <t xml:space="preserve">Coordination, organisation et surveillance de la recherche </t>
    </r>
    <r>
      <rPr>
        <i/>
        <sz val="18"/>
        <color indexed="8"/>
        <rFont val="Arial Narrow"/>
        <family val="2"/>
      </rPr>
      <t>: Ensemble des métiers qui garantissent que les données et les résultats obtenus le sont conformément aux protocoles, aux budgets, aux délais et au cadre technico réglementaire en vigueur</t>
    </r>
  </si>
  <si>
    <r>
      <rPr>
        <i/>
        <u/>
        <sz val="18"/>
        <color indexed="8"/>
        <rFont val="Arial Narrow"/>
        <family val="2"/>
      </rPr>
      <t xml:space="preserve">Assistant(e) de recherche clinique(ARC) </t>
    </r>
    <r>
      <rPr>
        <i/>
        <sz val="18"/>
        <color indexed="8"/>
        <rFont val="Arial Narrow"/>
        <family val="2"/>
      </rPr>
      <t>: Pour le compte du promoteur ou du gestionnaire, sur site ou à distance, mettre en place puis assurer la surveillance et le contrôle qualité aux plans scientifique, technique et réglementaire des protocoles de recherche clinique</t>
    </r>
  </si>
  <si>
    <t xml:space="preserve">Un détail précis justifiant chacune des dépenses est obligatoire
</t>
  </si>
  <si>
    <t>2- Personnels non permanents (CDD) rémunérés par les établissements de santé, GCS, maisons de santé ou centres de santé</t>
  </si>
  <si>
    <t>1- Personnels permanents (titulaires et CDI) rémunérés par les établissements de santé, GCS, maisons de santé ou centres de santé</t>
  </si>
  <si>
    <t xml:space="preserve">Dépenses de personnel </t>
  </si>
  <si>
    <t>Dépenses médicales</t>
  </si>
  <si>
    <t>Non affectées à ce stade</t>
  </si>
  <si>
    <r>
      <rPr>
        <b/>
        <sz val="11"/>
        <rFont val="Arial"/>
        <family val="2"/>
      </rPr>
      <t xml:space="preserve">Surcoûts liés spécifiquement aux actes médicaux et/ou para médicaux </t>
    </r>
    <r>
      <rPr>
        <sz val="11"/>
        <rFont val="Arial"/>
        <family val="2"/>
      </rPr>
      <t>pour les besoins du projet</t>
    </r>
  </si>
  <si>
    <r>
      <rPr>
        <b/>
        <sz val="11"/>
        <rFont val="Arial"/>
        <family val="2"/>
      </rPr>
      <t xml:space="preserve">Surcoûts liés spécifiquement aux séjours </t>
    </r>
    <r>
      <rPr>
        <sz val="11"/>
        <rFont val="Arial"/>
        <family val="2"/>
      </rPr>
      <t>pour les besoins du projet</t>
    </r>
  </si>
  <si>
    <t>** Le nouveau Répertoire des métiers de la fonction publique hospitalière publié par la DGOS est disponible : http://www.metiers-fonctionpubliquehospitaliere.sante.gouv.fr/Repertoire-des-metiers-de-la.html</t>
  </si>
  <si>
    <r>
      <rPr>
        <i/>
        <u/>
        <sz val="18"/>
        <color indexed="8"/>
        <rFont val="Arial Narrow"/>
        <family val="2"/>
      </rPr>
      <t>Technicien(ne) d'information médicale (TIM)</t>
    </r>
    <r>
      <rPr>
        <i/>
        <sz val="18"/>
        <color indexed="8"/>
        <rFont val="Arial Narrow"/>
        <family val="2"/>
      </rPr>
      <t>: Recueillir et contrôler l'exhaustivité et la conformité des informations relatives au patient et à l'activité médicale associée (données PMSI).</t>
    </r>
  </si>
  <si>
    <t>Vérification frais de gestion</t>
  </si>
  <si>
    <t>Total éligible au financement DGOS</t>
  </si>
  <si>
    <r>
      <t>Surcoûts liés à la location de matériels non médicaux,</t>
    </r>
    <r>
      <rPr>
        <sz val="11"/>
        <rFont val="Arial"/>
        <family val="2"/>
      </rPr>
      <t xml:space="preserve"> pour les besoins du projet</t>
    </r>
  </si>
  <si>
    <t>Autres dépenses à caractère hôtelier et général</t>
  </si>
  <si>
    <t>Dépenses hôtelières et générales</t>
  </si>
  <si>
    <t>MONTANT TOTAL DES DEPENSES  ELIGIBLES</t>
  </si>
  <si>
    <t>Nbre total de mois.personne  nécessaire sur la durée du projet</t>
  </si>
  <si>
    <t>Nbre total d'Equivalent Temps Plein sur la durée du projet</t>
  </si>
  <si>
    <t>Coût d'un mois.personne en €</t>
  </si>
  <si>
    <t xml:space="preserve">Coût unitaire en €
</t>
  </si>
  <si>
    <t xml:space="preserve">Coût unitaire en €
</t>
  </si>
  <si>
    <t>Acronyme</t>
  </si>
  <si>
    <t>Cofinancement(s)</t>
  </si>
  <si>
    <t>Porteur du projet</t>
  </si>
  <si>
    <t>ES gestionnaire</t>
  </si>
  <si>
    <t>Vérification AHN</t>
  </si>
  <si>
    <t>N°</t>
  </si>
  <si>
    <t>Question</t>
  </si>
  <si>
    <t>Réponse</t>
  </si>
  <si>
    <t>Est-il possible d'ajouter une ligne ?</t>
  </si>
  <si>
    <t>Puis-je inclure les frais de gestion dans la grille ?</t>
  </si>
  <si>
    <t>La taxe sur la valeur ajoutée (TVA) doit-elle être appliquée sur les prestations de recherche inter-établissements ?</t>
  </si>
  <si>
    <t>Les dépenses afférentes aux centres de ressources biologiques (CRB) peuvent-elles figurer dans la grille ?</t>
  </si>
  <si>
    <t>Vérification grille</t>
  </si>
  <si>
    <t>Non. Les frais de gestion doivent être exclus de la grille. Ils sont automatiquement calculés en ligne 94 (sauf si insertion de ligne), au pro rata des dépenses de personnel (titre I).</t>
  </si>
  <si>
    <t>Non. Le montant des facturations sur les prestations de recherche inter-établissements est à inscrire hors taxe (HT), donc sans application de la TVA.</t>
  </si>
  <si>
    <t>Il est possible de dupliquer une ligne avec le même libellé. En revanche, l'insertion d'une ligne ayant un libellé différent est proscrite. En cas d'ajout, il est nécessaire de s'assurer du respect des formules de calcul.</t>
  </si>
  <si>
    <t>Surcoûts financés via le référentiel des actes innovants hors nomenclature (RIHN) et la liste complémentaire</t>
  </si>
  <si>
    <t>Les surcoûts financés  via le référentiel des actes innovants hors nomenclature (RIHN) et la liste complémentaire peuvent-ils être inscrits dans la grille ?</t>
  </si>
  <si>
    <t>Le taux de frais de gestion peut-il être augmenté au-delà de 10% ?</t>
  </si>
  <si>
    <t>Non. Les frais de gestion sont valorisés dans cette grille à hauteur de 10% des dépenses de personnel éligibles. Ce taux de 10%, qui est un maximum, peut être diminué par les établissements gestionnaires des fonds.</t>
  </si>
  <si>
    <t>Surcoûts de pharmacie pour les besoins du projet</t>
  </si>
  <si>
    <t>Coût unitaire                            500</t>
  </si>
  <si>
    <t>Quantité             1 000</t>
  </si>
  <si>
    <t xml:space="preserve">Total                                    0                                       </t>
  </si>
  <si>
    <t>Médicament  M (financé intégralement par un industriel)</t>
  </si>
  <si>
    <t>Médicament  M (financé pour moitié par un industriel)</t>
  </si>
  <si>
    <t xml:space="preserve">Total                                    250 000                                       </t>
  </si>
  <si>
    <t>Quelles informations convient-il de fournir sur les actes médicaux et autres éligibles au financement ?</t>
  </si>
  <si>
    <t>Les actes médicaux, paramédicaux et médico-techniques devront systématiquement être cotés avec leur nomenclature de référence (CCAM, NABM, NGAP...).</t>
  </si>
  <si>
    <t>Les dépenses d'investissement sont-elles éligibles au financement DGOS ?</t>
  </si>
  <si>
    <t>Les dépenses relatives à une étude ancillaire peuvent-elles figurer dans la grille budgétaire ?</t>
  </si>
  <si>
    <t>Le budget d'un projet peut-il prendre en compte l'ensemble des dépenses liées à sa mise en oeuvre, y compris s'il est multicentrique ?</t>
  </si>
  <si>
    <t>En règle générale, oui. Toutefois, les dépenses d'investissement et nécessitant un amortissement sont interdites. Par ailleurs, certaines dépenses peuvent faire l'objet de limitations, selon le contexte. Il convient de suivre les indications qui sont données ligne par ligne dans la matrice du budget à compléter lors du dépot du projet complet.</t>
  </si>
  <si>
    <t>Existe-t-il un montant budgétaire maximal financé par la DGOS ?</t>
  </si>
  <si>
    <t>Non. L'ensemble des dépenses nécessaires à la mise en oeuvre du projet doivent être détaillées, et sous condition de recevabilité, elles ne sont pas limitées.</t>
  </si>
  <si>
    <t>Le budget d'un projet peut-il inclure des dépenses de prestations externes ?</t>
  </si>
  <si>
    <t>Oui, sous réserve que la sous-traitance envisagée respecte l'instruction appels à projets DGOS qui encadre les modalités du financement du projet. Pour rappel, il est précisé que les crédits délégués sont destinés à l’usage exclusif des établissements de santé concernés par le projet et que le reversement de tout ou partie de ces crédits à d’autres structures, organismes ou personnes morales ou physiques ne peut être autorisé que dans le cas de prestations et dans l’hypothèse où l’établissement de santé ne possède pas, en interne, les compétences nécessaires à la bonne réalisation du dit projet. Dans ce cas de figure, il est demandé un respect strict des règles de mise en concurrence figurant notamment dans le code des marchés publics afin d’assurer la transparence et l’égalité de traitement entre l’ensemble des prestataires pouvant se voir confier l’externalisation d’une prestation afférente au projet.</t>
  </si>
  <si>
    <t>La DGOS ne finance pas les dépenses d'investissement donnant lieu à amortissement. Si des équipements sont loués ou acquis en crédit-bail, il convient de le préciser.</t>
  </si>
  <si>
    <t>Obtenu(s)</t>
  </si>
  <si>
    <t>En attente</t>
  </si>
  <si>
    <r>
      <t>AUTRE(S) RECETTES  ASSURANT ÉVENTUELLEMENT LE CO-FINANCEMENT DU PROJET :</t>
    </r>
    <r>
      <rPr>
        <sz val="11"/>
        <color theme="1"/>
        <rFont val="Arial"/>
        <family val="2"/>
      </rPr>
      <t xml:space="preserve">
préciser le(s) financeur(s), l'affectation sur le projet et le montant obtenu ou en attente d'obtention</t>
    </r>
  </si>
  <si>
    <t>Nom du ou des organismes financeurs :</t>
  </si>
  <si>
    <t>Si elle est connue, affectation du co financement (nature de la ou des dépenses prévues)</t>
  </si>
  <si>
    <t>Montant(s) :</t>
  </si>
  <si>
    <t>[formule automatique]</t>
  </si>
  <si>
    <t>TOTAL ELIGIBLE AU FINANCEMENT DGOS (A)</t>
  </si>
  <si>
    <t>COFINANCEMENTS OBTENUS (B)</t>
  </si>
  <si>
    <t>COUT TOTAL DU PROJET (A)+(B)</t>
  </si>
  <si>
    <t>TAUX DE MAJORATION POUR FRAIS DE GESTION</t>
  </si>
  <si>
    <t>COFINANCEMENTS EN ATTENTE (C)</t>
  </si>
  <si>
    <t>Faut-il justifier les lignes de dépenses ?</t>
  </si>
  <si>
    <t>Oui. Chaque ligne de dépense doit être le plus détaillé possible. En particulier, les dépenses supérieures à 100 000 € ou représentant plus de 10 % du total éligible au financement doivent être suffisamment justifiées.</t>
  </si>
  <si>
    <t>La grille doit-elle contenir les dépenses prises en charge par des co-financements obtenus ?</t>
  </si>
  <si>
    <t>A DETAILLER :
indiquer les dépenses prises en charge par des co-financeurs dans la grille dédiée ci-dessous</t>
  </si>
  <si>
    <t>Exemple</t>
  </si>
  <si>
    <t>Non. Dans le cas d'un co-financement obtenu,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et un montant égal à 0 (ou, en cas de prise en charge partielle, déduit du montant du co-financement). Voir les exemples ci-contre. Cela signifie que les cofinancements obtenus (B) ne sont pas inclus dans le total éligible au financement DGOS (A).</t>
  </si>
  <si>
    <t>La grille doit-elle contenir les dépenses prises en charge par des co-financements en attente ?</t>
  </si>
  <si>
    <t>Oui. Dans le cadre d'un co-financement en attente,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le coût unitaire, la quantité nécessaire et le total éligible. Voir l'exemple ci-contre. Cela signifie que les cofinancements en attente (C) sont inclus dans le total éligible au financement DGOS (A).</t>
  </si>
  <si>
    <t xml:space="preserve">Total                                    500 000                                       </t>
  </si>
  <si>
    <t>Nombre total de patients ou d'observations prévu à recruter (NP) :</t>
  </si>
  <si>
    <t>Nombre total de patients ou d'observations prévu à recruter (NP)</t>
  </si>
  <si>
    <t>Coût du projet par patient / observation</t>
  </si>
  <si>
    <t>NE PAS modifier le format de la grille, le titre des onglets.</t>
  </si>
  <si>
    <t xml:space="preserve">Acronyme : </t>
  </si>
  <si>
    <r>
      <rPr>
        <b/>
        <u/>
        <sz val="12"/>
        <rFont val="Arial"/>
        <family val="2"/>
      </rPr>
      <t xml:space="preserve">TITRE I </t>
    </r>
    <r>
      <rPr>
        <b/>
        <sz val="12"/>
        <rFont val="Arial"/>
        <family val="2"/>
      </rPr>
      <t>: 
Dépenses de personnels affectés à la réalisation du projet</t>
    </r>
  </si>
  <si>
    <r>
      <rPr>
        <b/>
        <u val="double"/>
        <sz val="12"/>
        <rFont val="Arial"/>
        <family val="2"/>
      </rPr>
      <t>A DETAILLER</t>
    </r>
    <r>
      <rPr>
        <b/>
        <sz val="12"/>
        <rFont val="Arial"/>
        <family val="2"/>
      </rPr>
      <t xml:space="preserve"> :
- par catégorie de personnels
- à hauteur de leur implication dans le projet</t>
    </r>
  </si>
  <si>
    <r>
      <rPr>
        <b/>
        <u/>
        <sz val="12"/>
        <rFont val="Arial"/>
        <family val="2"/>
      </rPr>
      <t xml:space="preserve">TITRE II </t>
    </r>
    <r>
      <rPr>
        <b/>
        <sz val="12"/>
        <rFont val="Arial"/>
        <family val="2"/>
      </rPr>
      <t>: 
Dépenses à caractère médical pour la réalisation du projet</t>
    </r>
  </si>
  <si>
    <r>
      <rPr>
        <b/>
        <u/>
        <sz val="12"/>
        <rFont val="Arial"/>
        <family val="2"/>
      </rPr>
      <t xml:space="preserve">TITRE III </t>
    </r>
    <r>
      <rPr>
        <b/>
        <sz val="12"/>
        <rFont val="Arial"/>
        <family val="2"/>
      </rPr>
      <t>: 
Dépenses à caractère hôtelier et général pour la réalisation du projet</t>
    </r>
  </si>
  <si>
    <t>Porteur du projet :
(nom-prénom-email-téléphone)</t>
  </si>
  <si>
    <t>Etablissement de santé, GCS, maison de santé ou centre de santé gestionnaire du financement DGOS :</t>
  </si>
  <si>
    <t>Correspondant administratif chargé du suivi du projet au sein de l'établissement de santé gestionnaire du financement DGOS (obligatoire) :
(nom-prénom-email-téléphone)</t>
  </si>
  <si>
    <t>Version GBudget campagne 2022</t>
  </si>
  <si>
    <t>Je n'ai pas trouvé réponse à mes questions dans la FAQ ?</t>
  </si>
  <si>
    <t>La grille intègre également des commentaires sur un certain nombre d'items pour vous aider à la compléter en sus de cette FAQ. Pour toute autre question sur le remplissage de cette grille, vous pouvez contacter : DGOS-PF4@sante.gouv.fr</t>
  </si>
  <si>
    <r>
      <rPr>
        <b/>
        <sz val="11"/>
        <rFont val="Arial"/>
        <family val="2"/>
      </rPr>
      <t>Surcoûts liés à la réception, à la préparation, au stockage et à la conservation de ressources biologiques d'origine humaine</t>
    </r>
    <r>
      <rPr>
        <sz val="11"/>
        <rFont val="Arial"/>
        <family val="2"/>
      </rPr>
      <t xml:space="preserve"> pour les besoins du projet</t>
    </r>
  </si>
  <si>
    <t>Seule la mise à disposition par un CRB d'échantillons d'origine humaine pour les besoins du projet peut être éligible à un financement DGOS Cela exclut les montants liés à la réception, la préparation, le stockage et la conservation de ces échantillons. Les dépenses relatives aux CRB doivent donc être détaillées en distinguant le montant relatif à la mise à disposition des échantillons.</t>
  </si>
  <si>
    <r>
      <t xml:space="preserve">Surcoûts de biologie </t>
    </r>
    <r>
      <rPr>
        <sz val="11"/>
        <rFont val="Arial"/>
        <family val="2"/>
      </rPr>
      <t>pour les besoins du projet</t>
    </r>
  </si>
  <si>
    <r>
      <t xml:space="preserve">Surcoûts d'anatomo cytopathologie </t>
    </r>
    <r>
      <rPr>
        <sz val="11"/>
        <rFont val="Arial"/>
        <family val="2"/>
      </rPr>
      <t>pour les besoins du projet</t>
    </r>
  </si>
  <si>
    <r>
      <t xml:space="preserve">RAPPELS DES MONTANTS TOTAUX DEMANDÉS À LA DGOS, N'INCLUANT PAS LES DÉPENSES COUVERTES PAR UN COFINANCEMENT OBTENU
</t>
    </r>
    <r>
      <rPr>
        <sz val="11"/>
        <rFont val="Arial"/>
        <family val="2"/>
      </rPr>
      <t>(ces dernières sont à renseigner à partir de la ligne 114 - sauf si insertion de ligne)</t>
    </r>
  </si>
  <si>
    <t>Oui. L'ensemble des participations d'organismes est à déclarer.</t>
  </si>
  <si>
    <t>Oui. Une évaluation du montant de la cession est alors à indiquer.</t>
  </si>
  <si>
    <t xml:space="preserve">L'ensemble des participations d'organismes est-il à déclarer ? </t>
  </si>
  <si>
    <t>Les co-financements n'ayant aucune contrepartie monétaire doivent-ils être indiqués ?</t>
  </si>
  <si>
    <t>Il est demandé de renseigner l'intitulé de ces actes, leur code,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la liste des actes du RIHN et ceux de la liste complémentaire sont disponibles sur le site internet du Ministère : https://solidarites-sante.gouv.fr/systeme-de-sante-et-medico-social/recherche-et-innovation/rihn.</t>
  </si>
  <si>
    <t>Quelles informations convient-il de fournir sur les surcoûts de biologie pour les besoins du projet éligibles au financement?</t>
  </si>
  <si>
    <t>Quelles informations convient-il de fournir sur les surcouts d'anatomocytopathologie éligibles au financement ?</t>
  </si>
  <si>
    <t xml:space="preserve">Les actes de biologie effectués pour les besoins de la recherche en dehors du parcours de soin devront :
-soit être cotés avec leur nomenclature de référence (CCAM, NABM, NGAP...), et le code de l’acte indiqué dans la grille budgétaire. 
-soit être renseignés sous l’appellation  «  pas de cotation » si l’acte n’a pas de code et de cotation et assortis d’un descriptif précis de l’acte dans la colonne « à détailler » de la grille budgétaire.
</t>
  </si>
  <si>
    <t xml:space="preserve">Les actes d’anatomocytopathologie effectués pour les besoins de la recherche en dehors du parcours de soin devront :
-soit être cotés avec leur nomenclature de référence (CCAM, NABM, NGAP...), et le code de l’acte indiqué dans la grille budgétaire. 
-soit être renseignés sous l’appellation  «  pas de cotation » si l’acte n’a pas de code et de cotation et assortis d’un descriptif précis de l’acte dans la colonne « à détailler » de la grille budgétaire.
</t>
  </si>
  <si>
    <t>Part des dépenses de personnel (Titre I) dans le montant total éligible demandé à la DGOS</t>
  </si>
  <si>
    <t>Part des dépenses à  caractère médical (Titre II) dans le montant total éligible demandé à la DGOS</t>
  </si>
  <si>
    <t>Part des dépenses à caractère hôtelier et général (Titre III) dans le montant total éligible demandé à la DGOS</t>
  </si>
  <si>
    <t>14a</t>
  </si>
  <si>
    <t>14b</t>
  </si>
  <si>
    <t>Comment financer une étude ancillaire ?</t>
  </si>
  <si>
    <t>Pour rappel de la note d'information relative aux programmes de recherche, "une étude ancillaire (…) est recevable à la condition expresse qu’elle fasse l’objet d’une soumission indépendante du projet de recherche principal".</t>
  </si>
  <si>
    <t>Correspondant administratif ES gest</t>
  </si>
  <si>
    <t>Représentation % TitreI</t>
  </si>
  <si>
    <t>Représentation % TitreII</t>
  </si>
  <si>
    <t>Représentation % TitreIII</t>
  </si>
  <si>
    <t xml:space="preserve">Non, les dépenses d'une étude ancillaire sont non éligibles sur la grille budgétaire du projet. Elles ne doivent pas être comptabilisées dans le total éligible au financement DGOS (A). 
Si une étude ancillaire fait partie d’un cofinancement, le préciser dans la rubrique « AUTRE(S) RECETTES  ASSURANT ÉVENTUELLEMENT LE CO-FINANCEMENT DU PROJET » cofinancements obtenus (B) (A détailler) afin qu’elles s’inscrivent dans le coût total. 
</t>
  </si>
  <si>
    <t>Foire aux questions – remplissage de la grille budgétaire 2023 pour le dépôt de projets de recherche candidats aux programmes de recherche appliquée en santé</t>
  </si>
  <si>
    <r>
      <rPr>
        <b/>
        <u/>
        <sz val="18"/>
        <color rgb="FFFF0000"/>
        <rFont val="Arial"/>
        <family val="2"/>
      </rPr>
      <t>Grille budgétaire AAP 2024</t>
    </r>
    <r>
      <rPr>
        <b/>
        <sz val="18"/>
        <color rgb="FFFF0000"/>
        <rFont val="Arial"/>
        <family val="2"/>
      </rPr>
      <t xml:space="preserve">
Financement par la DGOS des établissements de santé, GCS, maisons de santé ou centres de santé
 pour les appels à projets :
PHRC-N, PHRC-K, PHRC-I, PRME, PREPS et PHRIP</t>
    </r>
  </si>
  <si>
    <t>v1-0-juin-2024</t>
  </si>
  <si>
    <t>Numéro du dossier (ex dans Innovarc : PHRC-24-0001) :</t>
  </si>
  <si>
    <t>Missions d'investigation :</t>
  </si>
  <si>
    <t>Pour les personnels à statut hospitalo-universitaire, seule la partie hospitalière est éligible sans limite de pourcentage
Aucun pourcentage minimum d'implication du coordinateur n'est demandé</t>
  </si>
  <si>
    <t>Intitulé du poste</t>
  </si>
  <si>
    <t>Définition d'un investissement (donne automatiquement lieu à un amortissement)</t>
  </si>
  <si>
    <r>
      <rPr>
        <b/>
        <u val="double"/>
        <sz val="11"/>
        <rFont val="Arial"/>
        <family val="2"/>
      </rPr>
      <t>A DETAILLER</t>
    </r>
    <r>
      <rPr>
        <b/>
        <sz val="11"/>
        <rFont val="Arial"/>
        <family val="2"/>
      </rPr>
      <t xml:space="preserve"> :
Les coûts doivent être compris TTC et s'appuyer sur des devis
</t>
    </r>
    <r>
      <rPr>
        <b/>
        <u/>
        <sz val="11"/>
        <rFont val="Arial"/>
        <family val="2"/>
      </rPr>
      <t>La DGOS ne finance pas les dépenses d'investissement (définition dans la FAQ) donnant lieu à amortissement</t>
    </r>
    <r>
      <rPr>
        <b/>
        <sz val="11"/>
        <rFont val="Arial"/>
        <family val="2"/>
      </rPr>
      <t xml:space="preserve">
Chaque ligne doit isoler le type de produit/prestation, le cout unitaire, la quantité et doit être détaillée.
Les dépenses supérieures à 100 000 € ou représentant plus de 10 % du total éligible au financement doivent être justifiées et avoir fait l'objet d'un devis (peut-être demandé).</t>
    </r>
  </si>
  <si>
    <t>A DETAILLER :
Les coûts doivent être compris TTC et s'appuyer sur des devis
La DGOS ne finance pas les dépenses d'investissement (définition dans la FAQ) donnant lieu à amortissement
Chaque ligne doit isoler le type de produit/prestation, le cout unitaire, la quantité et doit être détaillée.
Les dépenses supérieures à 100 000 € ou représentant plus de 10 % du total éligible au financement doivent être justifiées et avoir fait l'objet d'un devis (peut-être demandé).</t>
  </si>
  <si>
    <t>Un point de contact unique pour toute question sur le remplissage de cette grille : dgos-ri1@sante.gouv.fr</t>
  </si>
  <si>
    <t>Grille budgétaire AAP 2024</t>
  </si>
  <si>
    <t>NE PAS verouiller le tableur =&gt; Protéger ou verouiller le document empêche tout traitement ultérieur nécessaire à l'évaluation.</t>
  </si>
  <si>
    <t>Acronyme (sans espace - max. 15 caractères)</t>
  </si>
  <si>
    <r>
      <rPr>
        <b/>
        <u/>
        <sz val="11"/>
        <color theme="1"/>
        <rFont val="Calibri"/>
        <family val="2"/>
        <scheme val="minor"/>
      </rPr>
      <t>Information obligatoire :</t>
    </r>
    <r>
      <rPr>
        <sz val="11"/>
        <color theme="1"/>
        <rFont val="Calibri"/>
        <family val="2"/>
        <scheme val="minor"/>
      </rPr>
      <t xml:space="preserve">
Le porteur du projet se rapprochera du correspondant administratif et financier afin d'établir une grille budgétaire, en cohérence avec les coûts utilisés dans l'établissement de santé, GCS, maison de santé ou centre de santé dans le respect strict des règles de mise en concurrence adaptées à la nature juridique de l'établissement gestionnaire des fonds.</t>
    </r>
  </si>
  <si>
    <r>
      <rPr>
        <b/>
        <u/>
        <sz val="11"/>
        <color theme="1"/>
        <rFont val="Calibri"/>
        <family val="2"/>
        <scheme val="minor"/>
      </rPr>
      <t xml:space="preserve">TITRE I : </t>
    </r>
    <r>
      <rPr>
        <b/>
        <sz val="11"/>
        <color theme="1"/>
        <rFont val="Calibri"/>
        <family val="2"/>
        <scheme val="minor"/>
      </rPr>
      <t xml:space="preserve">
Dépenses de personnels affectés à la réalisation du projet</t>
    </r>
  </si>
  <si>
    <r>
      <t>La DGOS a élargi l'assiette d'éligibilité des coûts afin de mieux financer les projets.
Les dépenses de personnel sont donc financées en fonction des</t>
    </r>
    <r>
      <rPr>
        <b/>
        <u/>
        <sz val="11"/>
        <color theme="1"/>
        <rFont val="Calibri"/>
        <family val="2"/>
        <scheme val="minor"/>
      </rPr>
      <t xml:space="preserve"> missions et du temps affecté</t>
    </r>
    <r>
      <rPr>
        <sz val="11"/>
        <color theme="1"/>
        <rFont val="Calibri"/>
        <family val="2"/>
        <scheme val="minor"/>
      </rPr>
      <t xml:space="preserve"> pour la réalisation du projet, et non en fonction des catégories de personnel. 
Le financement des personnels non rémunérés par un établissement de santé ,GCS, maison de santé ou centre de santé est exclu (par exemple les doctorants, la partie universitaire des personnels à statut hospitalo universitaire)</t>
    </r>
  </si>
  <si>
    <t>A DETAILLER :
- par catégorie de personnels
- à hauteur de leur implication dans le projet</t>
  </si>
  <si>
    <t>Un groupe de travail issu des DRCI a produit des référentiels des coûts moyens pour les principales catégories des métiers de la recherche. L’utilisation est laissée à l’appréciation des établissements de santé, GCS, maisons de santé ou centres de santé qui le souhaitent.
A titre d'exemple, la grille des coûts unitaires de personnel, actualisée en 2017 par les GIRCI, est notamment disponible sur le site internet du GIRCI SOHO: 
http://www.girci-soho.fr/content/le-phrc-interr%C3%A9gional
Raisonner en coûts moyens permet d'assurer une pérennité à l'estimation budgétaire, sans qu'elle soit personne-dépendante.
Le montant des facturations sur les prestations de recherche inter-établissements est à inscrire hors taxe (HT), donc sans application de la TVA.</t>
  </si>
  <si>
    <t>Libellé grille budgétaire</t>
  </si>
  <si>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</si>
  <si>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</si>
  <si>
    <t>Les coûts de personnels budgétés  dans le cadre du projet doivent couvrir l'ensemble des charges directes liées à l'emploi : salaire + cotisations patronales + assurance indemnisation perte d'emploi</t>
  </si>
  <si>
    <t>Il peut s'agir de personnels déjà sous contrat dans les établissements de santé, GCS, maisons de santé ou centres de santé ou recrutés spécifiquement pour le projet</t>
  </si>
  <si>
    <t>Les montants liés à la réception, la préparation, le stockage et la conservation de ces échantillons ne sont pas éligibles à un financement DGOS</t>
  </si>
  <si>
    <t>Seule la mise à disposition par un CRB d'échantillons d'origine humaine pour les besoins du projet est éligible à un financement DGOS. Cela exclut les montants liés à la réception, la préparation, le stockage et la conservation de ces échantillons.
Indiquer sur cette ligne le montant du surcoût engendré en le détaillant.</t>
  </si>
  <si>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</si>
  <si>
    <t xml:space="preserve">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les actes du RIHN et ceux de la liste complémentaires sont disponibles sur le site internet du Ministère : https://solidarites-sante.gouv.fr/systeme-de-sante-et-medico-social/recherche-et-innovation/rihn </t>
  </si>
  <si>
    <t>Une ligne par catégorie de prestation (transport, repas, hébergement) avec prix unitaire (A) et volume (B)</t>
  </si>
  <si>
    <t>Détailler les frais d’organisation de réunions (Une ligne par catégorie de prestation (transport, repas, hébergements…) avec le prix unitaire (A) et le volume (B).</t>
  </si>
  <si>
    <t>Les frais de gestion ont vocation à couvrir une partie des coûts de gestion administrative des projets supportés par les établissements de santé (DRH, économat, marchés…).
Ils sont valorisés dans cette grille à hauteur de 10% des dépenses de personnel éligibles. 
Ce taux de 10%, qui est un maximum, peut être diminué par les établissements gestionnaires des fonds.</t>
  </si>
  <si>
    <t>intégrant la majoration pour frais de gestion</t>
  </si>
  <si>
    <t>l'ensemble des co-financements y compris ceux n'ayant aucune contrepartie monétaire doivent être indiqués. Une valorisation du montant de la cession doit être précisé.</t>
  </si>
  <si>
    <t>Préciser le type de dépense prévue à partir du co financement (dépenses de personnels, médicaments DM, équipements etc….)</t>
  </si>
  <si>
    <t>Montant</t>
  </si>
  <si>
    <t>Mentionner le montant sur la ligne de dépense correspondante</t>
  </si>
  <si>
    <t>Instructions</t>
  </si>
  <si>
    <t xml:space="preserve">Mission d'investigation &amp; Mission de coordination, organisation et de surveillance &amp; </t>
  </si>
  <si>
    <t>Pour les dépenses d'investissement donnant lieu à amortissement, il conviendra de choisir la solution du crédit-bail ou de la location
Les actes médicaux, paramédicaux et médico-techniques devront systématiquement être cotés avec leur nomenclature de référence (CCAM, NABM, NGAP...)
Le montant des facturations sur les prestations de recherche inter-établissements est à inscrire hors taxe (HT), donc sans application de la TVA.</t>
  </si>
  <si>
    <t>Sous peine de non recevabilité, le format de la grille NE doit PAS être modifié.
Le budget prévisionnel du projet de recherche sera communiqué , en cas de contrôle, sur l'utilisation des crédits d'assurance maladie, aux autorités compétentes.</t>
  </si>
  <si>
    <t>Sous peine de non recevabilité, le format de la grille NE doit PAS être modifié.
Le budget prévisionnel du projet de recherche sera communiqué , en cas de contrôle, sur l'utilisation des crédits d'assurance maladie, aux autorités compétentes.</t>
  </si>
  <si>
    <t xml:space="preserve">Il est possible de dupliquer une ligne avec le même libellé. En revanche, l'insertion d'une ligne avec un libellé différent est proscrite.
En cas d'ajout, il est nécessaire de s'assurer du respect des formules de calcul. </t>
  </si>
  <si>
    <t>PHRC-K24-325</t>
  </si>
  <si>
    <t>EXEMPLE</t>
  </si>
  <si>
    <t>nom-prenom-nom.prenom@email.fr - 06.22.22.22.22</t>
  </si>
  <si>
    <t>CHU DE PARIS</t>
  </si>
  <si>
    <t>Durées en mois :  (total projet-suivi)</t>
  </si>
  <si>
    <t>72-40</t>
  </si>
  <si>
    <t>nom-prenom-nom.prenom@email.fr - 06.23.23.23.23</t>
  </si>
  <si>
    <t>Médecin Investigateur</t>
  </si>
  <si>
    <t>Tous les montants sont données à titre d'exemple et ne sauraient constituer un référentiel</t>
  </si>
  <si>
    <t>Technicien de Recherche Clinique :</t>
  </si>
  <si>
    <t xml:space="preserve">Porteur du projet : Temps de coordination médicale :  </t>
  </si>
  <si>
    <t>Chef de Projet</t>
  </si>
  <si>
    <t>Attaché de Recherche Clinique Gestionnaire</t>
  </si>
  <si>
    <t>Attaché de Recherche Clinique Moniteur</t>
  </si>
  <si>
    <t>Spécialiste Vigilance hospitalière</t>
  </si>
  <si>
    <t>Méthodologiste</t>
  </si>
  <si>
    <t>Biostatisticien</t>
  </si>
  <si>
    <t>Data Manager</t>
  </si>
  <si>
    <r>
      <rPr>
        <b/>
        <sz val="11"/>
        <rFont val="Arial"/>
        <family val="2"/>
      </rPr>
      <t>Base salaire annuel 65 911€ (315€/j)</t>
    </r>
    <r>
      <rPr>
        <sz val="11"/>
        <rFont val="Arial"/>
        <family val="2"/>
      </rPr>
      <t xml:space="preserve">
-Dépôts réglementaires, montage, organisation (temps élaboration classeurs centres, CRF, documents de l'étude, suivi réglementaire, gestion administrative et logistique) : 30 jours
-Coordination de l'étude pendant la période d'inclusion, du suivi du monitoring, et des clôture : 40 jours
soit au total 70 jours 
</t>
    </r>
    <r>
      <rPr>
        <b/>
        <sz val="11"/>
        <rFont val="Arial"/>
        <family val="2"/>
      </rPr>
      <t>=&gt; Estimation pour les besoins de l'étude = 70 jours x 314 € = 21 980€</t>
    </r>
    <r>
      <rPr>
        <sz val="11"/>
        <rFont val="Arial"/>
        <family val="2"/>
      </rPr>
      <t xml:space="preserve">
Calcul selon grille : 1 mois.personne = 5493€ ; soit un besoin de 4 mois.personne</t>
    </r>
  </si>
  <si>
    <t>Acte CCAM ZZQL013 : ganglion sentinelle (313,08 €)
Prise en charge du produit de contraste
Prise en charge du matériel au bloc opératoire</t>
  </si>
  <si>
    <t>Forfait "frais de mise en place de l'essai en Imagerie": actes d'imagerie à réaliser selon le suivi standard du patient pour une pathologie donnée
4h de temps TEC + 1h médical
Forfait de 178€ par centre, 20 centres</t>
  </si>
  <si>
    <t>Frais hébergement Cleanweb
500€/an, durée totale de l'étude de 6 ans</t>
  </si>
  <si>
    <t>2 ordinateurs portables pour datamanager et biostatisticien (besoin de puissance supérieure)</t>
  </si>
  <si>
    <t>5 tablettes pour receuils des données depuis les centres</t>
  </si>
  <si>
    <t>Forfait (classeurs investigateurs et promoteur, dossiers réglementaires, documents de l'étude) : 60 euros / centre, 20 centres</t>
  </si>
  <si>
    <t>Déplacements ARC promoteur visite de mise en place (1j) et visite de clôture (1j) :
16 centres nationaux (&gt;200000 hab) : CHU Rennes, CHU Lyon, CLCC Bordeaux, CHRU Lille, CHU Bordeaux, CLCC Nantes, CLCC Lyon,Lariboisière, Tenon, Curie Paris, et Curie Saint Cloud, CHU Tours, CHU Saint-Etienne, CHU Caen, CHU de Limoges, CLCC Caen.
Soit 32 déplacements AR
Base calcul frais de déplacement nationaux :
467,5€/déplacement (1 trajet A/R national (450€) + 1 repas à 17,5€)</t>
  </si>
  <si>
    <t>Remboursement des frais de déplacement pour les examens en sus (imagerie):
Forfait de 50 € de frais de déplacement (50 euros par déplacement) pour 300 patients avec 3 déplacements pour examen d'imagerie</t>
  </si>
  <si>
    <t>Assurance RIPH°1</t>
  </si>
  <si>
    <t>80 € par centre (20 centres)</t>
  </si>
  <si>
    <t>Transport sur carboglace à température contrôlée des échantillons pour analyse centralisée :
1 transport /an / centre associé (hors Strasbourg), soit :
425€ TTC x 6 x 20 = 51 000 €</t>
  </si>
  <si>
    <t xml:space="preserve">Transport sur carboglace à température contrôlée des échantillons pour analyse centralisée :
Frais de gestion : 24€ TTC x 72 mois =1 728 € </t>
  </si>
  <si>
    <t>Forfait frais d'impression : Notes d'information et consentements (300 consentements)</t>
  </si>
  <si>
    <t>Licence questionnaire qualité de vie (adulte et enfants) 300 €/an</t>
  </si>
  <si>
    <t>Un investissement se traduit par l'acquisition d'un bien durable , destiné à rester au moins un an dans le patrimoine de la structure.
Les licences informatiques d'une durée de 1 an renouvelable ou non, ne sont pas considérées comme des investissements.</t>
  </si>
  <si>
    <t>Forfait de de mise en place : 150€/centre * 20 centres</t>
  </si>
  <si>
    <r>
      <t xml:space="preserve">Traitement à l'étude : Hfervivsec, ZBAREVU 20 mg/3.5 mL, solution à diluer pour perfusion flacon : 3 000 unités
</t>
    </r>
    <r>
      <rPr>
        <b/>
        <sz val="11"/>
        <color rgb="FF00B050"/>
        <rFont val="Arial"/>
        <family val="2"/>
      </rPr>
      <t>-&gt; Fourniture gracieuse du traitement à l'étude par le laboratoire LABO pharmaceutical</t>
    </r>
  </si>
  <si>
    <t>LABO Pharmaceutical</t>
  </si>
  <si>
    <t>*Fourniture du traitement à l'étude : Hfervivsec, ZBAREVU 20 mg/3.5 mL, solution à diluer pour perfusion flacon : 3 000 unités
*Opérations de prestations pharmacuetiques (conditionnement, étiquetage) du traitement à l'étude Hfervivsec, ZBAREVU 20 mg/3.5 mL
-&gt; 70 000 euros TTC</t>
  </si>
  <si>
    <t>Mise en place des méthodes pour dosage des pharmacocinétiques Hfervivsec
6 mois mi-temps technicien de laboratoire de biochimie et biologie moléculaire 
=&gt; Calcul selon grille : 1 mois.personne =4 689 € ; soit un besoin de 3 mois.personne = 
14 067€
-&gt; Etude ancillaire (recherche de financement en cours)</t>
  </si>
  <si>
    <t xml:space="preserve">Etiquetage PUI des centres (suite à la préparation étiquetage de la poche) : Forfait 50€/ centre / phase
soit 50€ x 20 centres x2 phases = 1 200€ </t>
  </si>
  <si>
    <t>50 séjours 01M261</t>
  </si>
  <si>
    <r>
      <t xml:space="preserve">Pharmacocinétique Itomyscine Dr DOC  Taux résiduel Sirominus (B54) : 16,25€/ dosage
8 dosages (6 AUC et 2 taux résiduels)/patient avec 100 patients, soit  800 dosages 
Au total 800 x 16,25 = 8 060 € . </t>
    </r>
    <r>
      <rPr>
        <b/>
        <sz val="11"/>
        <rFont val="Arial"/>
        <family val="2"/>
      </rPr>
      <t>Ne s'agit pas d'un acte RIHN</t>
    </r>
    <r>
      <rPr>
        <sz val="11"/>
        <rFont val="Arial"/>
        <family val="2"/>
      </rPr>
      <t>.</t>
    </r>
  </si>
  <si>
    <r>
      <t xml:space="preserve">Forfait désarchivage de bloc/lames pour relecture centralisée : par dossier comprenant "recherche de lames, anonymisation, conditionnement, envoi, reclassement"  
Sélection + coupe et envoi lame blanche/colorée (10 lames à maxima)
150€/patient (dont 110€ Préparation biopsie fraiche ou archivée pour relecture centralisée, identification des blocs, préparations des lames (blanches ou colorées) pour le Pole de Biologie et d'Ana-Path + 40€ Envoi biopsie fraiche ou archivée pour relecture centralisée, gestion des formulaires d'envoi ( remplissage et classement) pour la structure du TEC)
soit 150€ * 100 patients. </t>
    </r>
    <r>
      <rPr>
        <b/>
        <sz val="11"/>
        <rFont val="Arial"/>
        <family val="2"/>
      </rPr>
      <t>Ne s'agit pas d'un acte RIHN.</t>
    </r>
  </si>
  <si>
    <t xml:space="preserve">Fourniture de matériel pour 50 patients :
Tubes EDTA, Eppendorf, boites aliquots, séparateurs, Cryo étiquettes (boites + Eppendorf), étiquettes tubes de prélèvements SST + sachet, sachets kits poche kangourou  </t>
  </si>
  <si>
    <t>Location sur la durée du projet d'un PANNORAMIC 250 Flash III pour scan des lames</t>
  </si>
  <si>
    <t>Envoi des documents de l'étude aux centres (notices d'information, formulaires de consentement, classeur investigateurs 20€/centre associé (sauf centres de Lille, Dijon et Strasbourg)</t>
  </si>
  <si>
    <t>Une ligne par type de produit. Ces dépenses doivent être engagées sous forme de location ou crédit bail car la DGOS ne finance pas les investissements.
Un investissement se traduit par l'acquisition d'un bien durable , destiné à rester au moins un an dans le patrimoine de la structure.
Les licences informatiques d'une durée de 1 an renouvelable ou non, ne sont pas considérées comme des investissements.</t>
  </si>
  <si>
    <t>Une ligne par type de produit.Ces dépenses doivent être engagées sous forme de location ou crédit bail car la DGOS ne finance pas les investissements.
Un investissement se traduit par l'acquisition d'un bien durable , destiné à rester au moins un an dans le patrimoine de la structure.
Les licences informatiques d'une durée de 1 an renouvelable ou non, ne sont pas considérées comme des investissements.</t>
  </si>
  <si>
    <t>Détails : missions en lien avec le projet et détail calcul coût ETP (voir onglet Exemple)</t>
  </si>
  <si>
    <t>Détails : missions en lien avec le projet et détail calcul coût ETP (voir onglet "Exemple")</t>
  </si>
  <si>
    <t xml:space="preserve">Base salaire annuel 114 138 € (544 €/J)
Elaboration du plan statistique, calcul du nombre de sujets nécessaires, liste de randomisation, modifications substantielles : 20 jours
=&gt; Estimation pour les besoins de l'étude = 20 jours x 544 €= 10 880€
Calcul selon grille : 1 mois.personne = 9511€ ; soit un besoin de 1,14 mois.personne, arrondi à 1 mois.personne </t>
  </si>
  <si>
    <t xml:space="preserve">Base salaire annuel 114 138 € (544 €/J)
Préparation, description, analyse statistique finale, rédaction du rapport statistique final et valorisation scientifique (publication) : 30 jours
=&gt; Estimation pour les besoins de l'étude = 30 jours x 544 €= 16 320€
Calcul selon grille : 1 mois.personne = 9511€ ; soit un besoin de 1,7 mois.personne, arrondi à 2 mois.personne </t>
  </si>
  <si>
    <t xml:space="preserve">Base salaire annuel 54 657€  (35 €/h ; base 7,5 h/jours ; 210 jours travaillés annuel)
Set-up/Paramétrage : création de la base de données et paramétrage des modules 
Ongoing/Contrôle Qualité  : mise en place, suivi, contrôle de la cohérence, qualité des données 
Gel de base et transfert des données au biostatisticien :50 jours
=&gt; Estimation pour les besoins de l'étude = 50 jours x 263 € = 13 150€
Calcul selon grille : 1 mois.personne = 4555€ ; soit un besoin de 2,88 mois.personne, arrondi à 3 mois.personne </t>
  </si>
  <si>
    <t>Base salaire annuel PHU, coût moyen chargé: 74270€ annel (47 €/h ; base 7,5 h/jours ; 210 jours travaillé annuel)
Visite d'Inclusion V0 (J0) : Vérification des critères d'éligibilité, information sur l'étude et recueil du consentement, randomisation pour 300 patients, soit 300h x 47€ = 14 100€
=&gt; Estimation pour les besoins de l'étude = 14 100 €                                                                                                                                                                                                                                                                                                                                
Calcul selon grille : 1 mois.personne = 6189€ (74 270/12) ; soit un besoin de 2,3 (14 100/6189) mois.personne</t>
  </si>
  <si>
    <r>
      <rPr>
        <b/>
        <sz val="11"/>
        <rFont val="Arial"/>
        <family val="2"/>
      </rPr>
      <t>Base salaire annuel TEC, coût moyen chargé: 60 123€ (38 €/h ; base 7,5 h/jours ; 210 jours travaillés annuel)</t>
    </r>
    <r>
      <rPr>
        <sz val="11"/>
        <rFont val="Arial"/>
        <family val="2"/>
      </rPr>
      <t xml:space="preserve">
Formation (Prise connaissance documents étude, POS, CRF, Présence MEP, Organisation des circuits) : 4h / centre = 4 x 20 = 80h
Monitoring avec promoteur (Préparation des dossiers patients, disponibilité, résolution des queries) : 2h / visite de monitoring  : 20x 5x 2h  = 200h
Baseline + Visite inclusion patient  (Préparation des visites : organisation et planification des actes protocolaires, hospitalisation,  information du patient sur le déroulement pratique des visites de la recherche. Remplissage du CRF (récupération des données sources, résolution de queries) : 2h / patient , soit 2 x 300 = 600h 
Visites de suivi patient (Organisation de la visite (dont organisation et planification des actes protocolaires, hospitalisations…), saisie du CRF, résolution des queries, Gestion des Evènements indésirables) : 1h / visite (6 visites / patient), soit 6 x 300 = 1800h
Appel téléphonique: 1 appel téléphonique/patient de 30min, soit 0,5 X 300 = 150h
Visite finale ou arrêt prématuré (Préparation de la visite,organisation et planification des actes, saisie du CRF, résolution des queries : 1h / visite, soit 1 x 300 = 300h
Soit au total 3130h
=&gt; Estimation pour les besoins de l'étude : 3130 x 38€ = 118 940 €
Calcul selon grille : 1 mois.personne = 5010€, soit un besoin de 23,7</t>
    </r>
  </si>
  <si>
    <t>Base salaire PHU, coût moyen chargé : 74270€ annuel (47 €/h ; base 7,5 h/jours ; 210 jours travaillés annuel)
Coordination : temps consacré au montage du projet, à la soumission règlementaire, à la rédaction/ reclecture des circuits logistiques, à la création de la base de données, aux échanges avec les centres associés, le méthodologiste, le promoteur etc...) : 20 jours
Suivi de l'étude (monitoring, réunions de suivi du projet, modifications substantielles, ...) : 20 jours
Clôture de l'étude (gel de base, échanges avec centres associés, ...) : 5 jours
Analyse des résultats et Rédaction du rapport final : 5 jours
=&gt; Estimation pour les besoins de l'étude = 50 jours x 353 € = 17 650€
Calcul selon grille : 1 mois.personne = 6189€ ; soit un besoin de 2,9 mois.personne</t>
  </si>
  <si>
    <t>Base salaire annuel 65 911€ (42 €/h ; base 7,5 h/jours ; 210 jours travaillés annuel)
Montage, coordination, validation des soumissions réglementaires, gestion administrative et financière, suivi, logistique, clôture: 31 jours 
=&gt; Estimation pour les besoins de l'étude = 31 jours x 315 € =9 765 €
Calcul selon grille : 1 mois.personne = 5493€ ; soit un besoin de 1,8 mois.personne</t>
  </si>
  <si>
    <t>Base salaire annuel 56 265€ (36 €/h ; base 7,5 h/jours ; 210 jours travaillés annuel)
Mise en place de l'essai, assurance et contrôle qualité des données, clôture des centres  (incluant préparation de visites et rédaction des rapports) : 
Nombre de jours MEP et clôture : 22 centres x 2 (déplacement pour une MEP et Clôture) X 3j (durée du déplacement + rapports) =132 jours
Nombre de jours de monitoring : 22 centres X 5 déplacements (5 visites dont 1 monitoring précoce) X 4j (durée du dépl. + rapports) =440j   
soit 572 jours au total
=&gt; Estimation pour les besoins de l'étude = 572 jours x 270 € = 154 440€
Calcul selon grille : 1 mois.personne = 4689€ ; soit un besoin de 32,9 mois.personne</t>
  </si>
  <si>
    <t>Base salaire annuel 114 138 € (72,5 €/h ; base 7,5 h/jours ; 210 jours travaillés annuel)
Revue du protocole, suivi de la vigilance de l'étude, rapports annuels de sécurité, modifications substantielles, transmissions des informations au CPP et ANSM : 60 jours
=&gt; Estimation pour les besoins de l'étude = 60 jours x 544 €= 32 640€
Calcul selon grille : 1 mois.personne = 9511€ ; soit un besoin de 3,4 mois.personne</t>
  </si>
  <si>
    <t>v2-0-juillet-2024</t>
  </si>
  <si>
    <r>
      <t>Un seul établissement de santé, GCS, maison de santé ou centre de santé peut recevoir le financement de la DGOS, quel que soit le nombre de centres participant .
Si plusieurs établissements de santé , GCS, maisons de santé ou centres de santé sont impliqués dans le projet, la répartition des crédits entre eux sera de la responsabilité de celui désigné comme "gestionnaire des fonds"
Le financement accordé par la DGOS est alloué</t>
    </r>
    <r>
      <rPr>
        <b/>
        <sz val="11"/>
        <color theme="1"/>
        <rFont val="Calibri"/>
        <family val="2"/>
        <scheme val="minor"/>
      </rPr>
      <t>, pour les établissement de santé et GCS</t>
    </r>
    <r>
      <rPr>
        <sz val="11"/>
        <color theme="1"/>
        <rFont val="Calibri"/>
        <family val="2"/>
        <scheme val="minor"/>
      </rPr>
      <t>, sous forme de dotation MERRI (missions d'enseignement , de recherche, de référence et d'innovation).</t>
    </r>
  </si>
  <si>
    <t>Le mois.personne correspond à 1/12 d'ETP annuel.</t>
  </si>
  <si>
    <r>
      <t xml:space="preserve">Surcoûts liés spécifiquement aux actes médicaux et/ou paramédicaux </t>
    </r>
    <r>
      <rPr>
        <sz val="11"/>
        <rFont val="Calibri"/>
        <family val="2"/>
        <scheme val="minor"/>
      </rPr>
      <t>pour les besoins du projet</t>
    </r>
  </si>
  <si>
    <r>
      <rPr>
        <b/>
        <sz val="11"/>
        <rFont val="Calibri"/>
        <family val="2"/>
        <scheme val="minor"/>
      </rPr>
      <t xml:space="preserve">Surcoûts liés spécifiquement aux séjours </t>
    </r>
    <r>
      <rPr>
        <sz val="11"/>
        <rFont val="Calibri"/>
        <family val="2"/>
        <scheme val="minor"/>
      </rPr>
      <t>pour les besoins du projet</t>
    </r>
  </si>
  <si>
    <r>
      <t xml:space="preserve">Surcoûts d'imagerie et d'explorations  fonctionnelles </t>
    </r>
    <r>
      <rPr>
        <sz val="11"/>
        <rFont val="Calibri"/>
        <family val="2"/>
        <scheme val="minor"/>
      </rPr>
      <t>pour les besoins du projet</t>
    </r>
  </si>
  <si>
    <r>
      <t xml:space="preserve">Surcoûts de biologie </t>
    </r>
    <r>
      <rPr>
        <sz val="11"/>
        <rFont val="Calibri"/>
        <family val="2"/>
        <scheme val="minor"/>
      </rPr>
      <t>pour les besoins du projet</t>
    </r>
  </si>
  <si>
    <r>
      <t xml:space="preserve">Surcoûts d'anatomo cytopathologie </t>
    </r>
    <r>
      <rPr>
        <sz val="11"/>
        <rFont val="Calibri"/>
        <family val="2"/>
        <scheme val="minor"/>
      </rPr>
      <t>pour les besoins du projet</t>
    </r>
  </si>
  <si>
    <r>
      <rPr>
        <b/>
        <sz val="11"/>
        <rFont val="Calibri"/>
        <family val="2"/>
        <scheme val="minor"/>
      </rPr>
      <t>Surcoûts liés à la réception, à la préparation, au stockage et à la conservation de ressources biologiques d'origine humaine</t>
    </r>
    <r>
      <rPr>
        <sz val="11"/>
        <rFont val="Calibri"/>
        <family val="2"/>
        <scheme val="minor"/>
      </rPr>
      <t xml:space="preserve"> pour les besoins du projet</t>
    </r>
  </si>
  <si>
    <r>
      <rPr>
        <b/>
        <sz val="11"/>
        <rFont val="Calibri"/>
        <family val="2"/>
        <scheme val="minor"/>
      </rPr>
      <t>Surcoûts liés à la mise  à disposition (rétrocession) de ressources biologiques d'origine humaine</t>
    </r>
    <r>
      <rPr>
        <sz val="11"/>
        <rFont val="Calibri"/>
        <family val="2"/>
        <scheme val="minor"/>
      </rPr>
      <t xml:space="preserve"> pour les besoins du projet</t>
    </r>
  </si>
  <si>
    <r>
      <t xml:space="preserve">Surcoûts d'équipement  biomédical </t>
    </r>
    <r>
      <rPr>
        <sz val="11"/>
        <rFont val="Calibri"/>
        <family val="2"/>
        <scheme val="minor"/>
      </rPr>
      <t>pour les besoins du projet</t>
    </r>
  </si>
  <si>
    <r>
      <rPr>
        <b/>
        <sz val="11"/>
        <rFont val="Calibri"/>
        <family val="2"/>
        <scheme val="minor"/>
      </rPr>
      <t>Surcoûts liés à la sous-traitance à caractère médical</t>
    </r>
    <r>
      <rPr>
        <sz val="11"/>
        <rFont val="Calibri"/>
        <family val="2"/>
        <scheme val="minor"/>
      </rPr>
      <t xml:space="preserve"> pour les besoins du projet</t>
    </r>
  </si>
  <si>
    <r>
      <rPr>
        <b/>
        <sz val="11"/>
        <rFont val="Calibri"/>
        <family val="2"/>
        <scheme val="minor"/>
      </rPr>
      <t>Surcoûts d'informatique</t>
    </r>
    <r>
      <rPr>
        <sz val="11"/>
        <rFont val="Calibri"/>
        <family val="2"/>
        <scheme val="minor"/>
      </rPr>
      <t xml:space="preserve"> pour les besoins du projet</t>
    </r>
  </si>
  <si>
    <r>
      <t xml:space="preserve">Surcoûts  de sous-traitance </t>
    </r>
    <r>
      <rPr>
        <sz val="11"/>
        <rFont val="Calibri"/>
        <family val="2"/>
        <scheme val="minor"/>
      </rPr>
      <t>pour les besoins du projet</t>
    </r>
  </si>
  <si>
    <r>
      <rPr>
        <b/>
        <sz val="11"/>
        <color theme="1"/>
        <rFont val="Calibri"/>
        <family val="2"/>
        <scheme val="minor"/>
      </rPr>
      <t>AUTRE(S) RECETTES  ASSURANT ÉVENTUELLEMENT LE CO-FINANCEMENT DU PROJET :</t>
    </r>
    <r>
      <rPr>
        <sz val="11"/>
        <color theme="1"/>
        <rFont val="Calibri"/>
        <family val="2"/>
        <scheme val="minor"/>
      </rPr>
      <t xml:space="preserve">
préciser le(s) financeur(s), l'affectation sur le projet et le montant obtenu ou en attente d'obtention</t>
    </r>
  </si>
  <si>
    <t>Indiquer l'acte par sa nomenclature de référence, ou à défaut (cas particulier) la description précise de sa valorisation.
Si l'acte est facturé à la sécurité sociale, il ne doit pas être valorisé (double facturation), seul les surcoûts liés spécifiquement à la réalisation de la recherche doivent être indiqués (et justifiés).
Le budget prévisionnel du projet de recherche sera communiqué, en cas de contrôle, sur l'utilisation des crédits d'assurance maladie, aux autorités compétentes.</t>
  </si>
  <si>
    <t>Les séjours hospitaliers doivent être dans la mesure du possible référencés avec le GHS ou à défaut le GHM
Si le séjour est facturé à la sécurité sociale, il ne doit pas être valorisé (double facturation), seul les surcoûts liés spécifiquement à la réalisation de la recherche doivent être indiqués (et justifiés).
Le budget prévisionnel du projet de recherche sera communiqué, en cas de contrôle, sur l'utilisation des crédits d'assurance maladie, aux autorités compétentes.</t>
  </si>
  <si>
    <t>Les consommables sont uniquement ceux non inclus dans l'acte inscrit à la nomenclature
Si l'acte d'imagerie est facturé à la sécurité sociale, il ne doit pas être valorisé (double facturation), seul les surcoûts liés spécifiquement à la réalisation de la recherche doivent être indiqués (et justifiés).
Le budget prévisionnel du projet de recherche sera communiqué, en cas de contrôle, sur l'utilisation des crédits d'assurance maladie, aux autorités compétentes.</t>
  </si>
  <si>
    <t>Les consommables sont uniquement ceux non inclus dans l'acte inscrit à la nomenclature
Si l'acte de biologie est facturé à la sécurité sociale, il ne doit pas être valorisé (double facturation), seul les surcoûts liés spécifiquement à la réalisation de la recherche doivent être indiqués (et justifiés).
Les surcoûts financés via le référentiel des actes innovants hors nomenclatures (RIHN) et la liste complémentaire ne sont pas éligibles à un financement DGOS.
Le budget prévisionnel du projet de recherche sera communiqué, en cas de contrôle, sur l'utilisation des crédits d'assurance maladie, aux autorités compétentes.</t>
  </si>
  <si>
    <t>Les consommables sont uniquement ceux non inclus dans l'acte inscrit à la nomenclature
Si l'acte d'ACP est facturé à la sécurité sociale, il ne doit pas être valorisé (double facturation), seul les surcoûts liés spécifiquement à la réalisation de la recherche doivent être indiqués (et justifiés).
Les surcoûts financés financé pour les actes réalisés dans le cadre du soin via le référentiel des actes innovants hors nomenclatures (RIHN) et la liste complémentaire ne sont pas éligibles à un financement DGOS.
Le budget prévisionnel du projet de recherche sera communiqué, en cas de contrôle, sur l'utilisation des crédits d'assurance maladie, aux autorités compétentes.</t>
  </si>
  <si>
    <t>Dans le cadre de projets européens dont les porteurs de projets sont français, sont éligibles toutes les dépenses donnant lieu à achats ou activités réalisés sur le sol français, y compris pour le compte des pays partenaires.
Ainsi, sont éligibles au financement par le PHRC-N les dépenses de coordination du projet (y compris l'assurance et les frais de transports d'échantillons pour les analyses effectuées en France) et les dépenses d'investigation  en France (par exemple : achat de consommables en France, voire de médicaments, etc. adressés à l'étranger dans le cadre du projet)
Sont notamment exclues les dépenses de personnels (médical et non médical) hors France y compris par l'intermédiaire d'une CRO, les dépenses liées à la couverture des surcoûts hospitaliers à l'étranger (actes et séjours).
Le PHRC-N favorisera les projets de recherche clinique collaboratifs européens, dont la coordination est assurée par une équipe française.</t>
  </si>
  <si>
    <t>Durées en mois :  (total projet)</t>
  </si>
  <si>
    <t>Durées en mois :  (suivi)</t>
  </si>
  <si>
    <r>
      <rPr>
        <u/>
        <sz val="11"/>
        <color theme="1"/>
        <rFont val="Calibri"/>
        <family val="2"/>
        <scheme val="minor"/>
      </rPr>
      <t xml:space="preserve">Durée total projet : </t>
    </r>
    <r>
      <rPr>
        <sz val="11"/>
        <color theme="1"/>
        <rFont val="Calibri"/>
        <family val="2"/>
        <scheme val="minor"/>
      </rPr>
      <t>Durée en mois entre le succès à l’AAP et la publication des résultats.</t>
    </r>
  </si>
  <si>
    <r>
      <rPr>
        <u/>
        <sz val="11"/>
        <color theme="1"/>
        <rFont val="Calibri"/>
        <family val="2"/>
        <scheme val="minor"/>
      </rPr>
      <t>Durée suivi :</t>
    </r>
    <r>
      <rPr>
        <sz val="11"/>
        <color theme="1"/>
        <rFont val="Calibri"/>
        <family val="2"/>
        <scheme val="minor"/>
      </rPr>
      <t xml:space="preserve"> délai entre l'inclusion du patient et la dernière visite de suivi</t>
    </r>
  </si>
  <si>
    <r>
      <t xml:space="preserve">Nombre total de patients ou d'observations prévu à recruter (NP) - </t>
    </r>
    <r>
      <rPr>
        <b/>
        <sz val="12"/>
        <color rgb="FFFF0000"/>
        <rFont val="Arial"/>
        <family val="2"/>
      </rPr>
      <t xml:space="preserve">valeurs numérique uniquement (données complémentaires format libre en colonne E) </t>
    </r>
    <r>
      <rPr>
        <b/>
        <sz val="12"/>
        <rFont val="Arial"/>
        <family val="2"/>
      </rPr>
      <t>:</t>
    </r>
  </si>
  <si>
    <r>
      <t xml:space="preserve">Nombre total de patients ou d'observations prévu à recruter (NP) - </t>
    </r>
    <r>
      <rPr>
        <b/>
        <sz val="10"/>
        <color rgb="FFFF0000"/>
        <rFont val="Arial"/>
        <family val="2"/>
      </rPr>
      <t xml:space="preserve">valeurs numérique uniquement (données complémentaires format libre en colonne E) </t>
    </r>
    <r>
      <rPr>
        <b/>
        <sz val="10"/>
        <rFont val="Arial"/>
        <family val="2"/>
      </rPr>
      <t>:</t>
    </r>
  </si>
  <si>
    <t>Nombre total de patients ou d'observations prévu à recruter (NP). Valeurs numérique uniquement (données complémentaires format libre en colonne E) :</t>
  </si>
  <si>
    <t>Précisions complémentaires</t>
  </si>
  <si>
    <t>Durées en mois (suivi) :</t>
  </si>
  <si>
    <t>Durées en mois (total projet) :</t>
  </si>
  <si>
    <t>Nombre de centres :</t>
  </si>
  <si>
    <t>Précisions complémentaires :</t>
  </si>
  <si>
    <t>Toutes les précisions en lien avec le nombre de patients ou d'observations prévues à recruter permettant de mieux comprendre les données renseignées dans la grille budgétaire (ex : "2178 patients : 778 BDD et 1400 transplantés rénaux")</t>
  </si>
  <si>
    <t>Nouveautés grilles budgétaires AAP 2025</t>
  </si>
  <si>
    <t>Légères modifications de forme dans l'onglet "AAP-DGOS_Gbudget"</t>
  </si>
  <si>
    <t>Ajout d'un critère à renseigner dans l'onglet "AAP-DGOS_Gbudget" (nombre de centres)</t>
  </si>
  <si>
    <t>v0-juillet-2025</t>
  </si>
  <si>
    <t>Total Surcôuts à reverser aux centres</t>
  </si>
  <si>
    <t>Total coût</t>
  </si>
  <si>
    <t xml:space="preserve">Le Promoteur fournit gratuitement </t>
  </si>
  <si>
    <t>A reporter Titre II , Surcoût Pharmacie</t>
  </si>
  <si>
    <t>coût</t>
  </si>
  <si>
    <t xml:space="preserve">Par produit
Prix d’achat </t>
  </si>
  <si>
    <r>
      <rPr>
        <b/>
        <sz val="11"/>
        <color indexed="8"/>
        <rFont val="Calibri"/>
        <family val="2"/>
        <scheme val="minor"/>
      </rPr>
      <t>Fourniture de produit de santé</t>
    </r>
    <r>
      <rPr>
        <sz val="11"/>
        <color indexed="8"/>
        <rFont val="Calibri"/>
        <family val="2"/>
        <scheme val="minor"/>
      </rPr>
      <t xml:space="preserve">
</t>
    </r>
    <r>
      <rPr>
        <sz val="9"/>
        <color indexed="8"/>
        <rFont val="Calibri"/>
        <family val="2"/>
        <scheme val="minor"/>
      </rPr>
      <t>achat de produit pharmaceutique…</t>
    </r>
  </si>
  <si>
    <t>A reporter en titre I - Coordination, Temps Pharmacien</t>
  </si>
  <si>
    <t>Par acte</t>
  </si>
  <si>
    <t>Reconstitution/préparation de médicaments/assemblage de DM conditions stérile  MED et/ou DM</t>
  </si>
  <si>
    <t>Reconstitution/préparation de médicaments/assemblage de DM conditions non stérile  MED et/ou DM</t>
  </si>
  <si>
    <t>Idem</t>
  </si>
  <si>
    <t xml:space="preserve">&gt;50 </t>
  </si>
  <si>
    <t xml:space="preserve">Etiquetage ou Ré-étiquetage </t>
  </si>
  <si>
    <t>entre 10 et 50 </t>
  </si>
  <si>
    <t xml:space="preserve">&lt;10 unités </t>
  </si>
  <si>
    <t>Par campagne</t>
  </si>
  <si>
    <t xml:space="preserve">Destruction </t>
  </si>
  <si>
    <t>Par ordonnance</t>
  </si>
  <si>
    <t xml:space="preserve">Forfait dispensation nominative </t>
  </si>
  <si>
    <t>A reporter en Titre  II,Forfait Pharmaceutique par centre</t>
  </si>
  <si>
    <t xml:space="preserve">Par centre </t>
  </si>
  <si>
    <t>Forfait pharmaceutique ou radiopharmaceutique 1ère année</t>
  </si>
  <si>
    <t>PHARMACIE - RADIOPHARMACIE - DISPOsITIF MEDICAL</t>
  </si>
  <si>
    <t>A reporter en titre I,  Investigation -  temps médical</t>
  </si>
  <si>
    <t xml:space="preserve">Sou-Total Imagerie </t>
  </si>
  <si>
    <t>Par examen</t>
  </si>
  <si>
    <r>
      <rPr>
        <b/>
        <sz val="10"/>
        <rFont val="Calibri"/>
        <family val="2"/>
        <scheme val="minor"/>
      </rPr>
      <t>Expertise médicale en Imagerie</t>
    </r>
    <r>
      <rPr>
        <sz val="10"/>
        <rFont val="Calibri"/>
        <family val="2"/>
        <scheme val="minor"/>
      </rPr>
      <t xml:space="preserve">:
savoir faire, l'investissement intellectuel, forfait intellectuel et  l'ensemble des savoirs spécialisés de nature  scientifique et technique déployés par les radiologues et médecins nucléaires pour la réalisation  des examens réalisés en Imagerie pour la recherche. </t>
    </r>
  </si>
  <si>
    <t>Examen sans base CCAM = frais réel</t>
  </si>
  <si>
    <t>ACTES NON NOMENCLATURES</t>
  </si>
  <si>
    <t xml:space="preserve">A reporter en titre II, surcoût biologie </t>
  </si>
  <si>
    <r>
      <rPr>
        <b/>
        <sz val="10"/>
        <rFont val="Calibri"/>
        <family val="2"/>
        <scheme val="minor"/>
      </rPr>
      <t>Examen plus long que le standard ou avec séquences ou incidences supplémentaires ou avec post-traitement spécifique</t>
    </r>
    <r>
      <rPr>
        <sz val="10"/>
        <rFont val="Calibri"/>
        <family val="2"/>
        <scheme val="minor"/>
      </rPr>
      <t xml:space="preserve">
=  (CCAM + forfait technique maximum ) x  temps supplémentaire/durée moyenne  + modificateur + médicament ou agent diagnostic 
(base CCAM + FT )
Dans le cadre du contrat unique seul le forfait technique le plus élevé est applicable pour tous les examens réalisés en Scanner, IRM, et TEP.
</t>
    </r>
    <r>
      <rPr>
        <i/>
        <sz val="10"/>
        <rFont val="Calibri"/>
        <family val="2"/>
        <scheme val="minor"/>
      </rPr>
      <t xml:space="preserve">Ce tarif ne s'applique pas aux plateformes d'imagerie universitaire. </t>
    </r>
  </si>
  <si>
    <r>
      <rPr>
        <b/>
        <sz val="10"/>
        <rFont val="Calibri"/>
        <family val="2"/>
        <scheme val="minor"/>
      </rPr>
      <t xml:space="preserve">Examen standard </t>
    </r>
    <r>
      <rPr>
        <sz val="10"/>
        <rFont val="Calibri"/>
        <family val="2"/>
        <scheme val="minor"/>
      </rPr>
      <t xml:space="preserve">
=   CCAM + forfait technique maximun + modificateur + médicament ou agent diagnostic 
(base CCAM + FT )
</t>
    </r>
    <r>
      <rPr>
        <i/>
        <sz val="10"/>
        <rFont val="Calibri"/>
        <family val="2"/>
        <scheme val="minor"/>
      </rPr>
      <t xml:space="preserve">
Ce tarif ne s'applique pas aux plateformes d'imagerie universitaire. </t>
    </r>
  </si>
  <si>
    <t>ACTES NOMENCLATURES</t>
  </si>
  <si>
    <t>A reporter en titre I,  Investigation - temps Tec Imagerie</t>
  </si>
  <si>
    <t>Sous-Total Temps Tec Imagerie</t>
  </si>
  <si>
    <r>
      <rPr>
        <b/>
        <sz val="10"/>
        <rFont val="Calibri"/>
        <family val="2"/>
        <scheme val="minor"/>
      </rPr>
      <t xml:space="preserve">Temps TEC Saisie CRF </t>
    </r>
    <r>
      <rPr>
        <sz val="10"/>
        <rFont val="Calibri"/>
        <family val="2"/>
        <scheme val="minor"/>
      </rPr>
      <t xml:space="preserve">
 1/2 h temps TEC  si applicable 
</t>
    </r>
  </si>
  <si>
    <r>
      <rPr>
        <b/>
        <sz val="10"/>
        <rFont val="Calibri"/>
        <family val="2"/>
        <scheme val="minor"/>
      </rPr>
      <t>Temps TEC</t>
    </r>
    <r>
      <rPr>
        <sz val="10"/>
        <rFont val="Calibri"/>
        <family val="2"/>
        <scheme val="minor"/>
      </rPr>
      <t xml:space="preserve"> pour la gestion des  prélèvements réalisés sous imagerie . 1h/prélévement. </t>
    </r>
    <r>
      <rPr>
        <i/>
        <sz val="10"/>
        <rFont val="Calibri"/>
        <family val="2"/>
        <scheme val="minor"/>
      </rPr>
      <t>(si non pris en compte dans la partie anatomo pathologie)</t>
    </r>
  </si>
  <si>
    <r>
      <rPr>
        <b/>
        <sz val="10"/>
        <rFont val="Calibri"/>
        <family val="2"/>
        <scheme val="minor"/>
      </rPr>
      <t xml:space="preserve">Temps TEC  monitoring avec promoteur/CRO : </t>
    </r>
    <r>
      <rPr>
        <sz val="10"/>
        <rFont val="Calibri"/>
        <family val="2"/>
        <scheme val="minor"/>
      </rPr>
      <t>préparation des dossiers patients,  visite sur site  
2 h par visite de monitoring</t>
    </r>
  </si>
  <si>
    <r>
      <rPr>
        <b/>
        <sz val="10"/>
        <rFont val="Calibri"/>
        <family val="2"/>
        <scheme val="minor"/>
      </rPr>
      <t>Temps TEC</t>
    </r>
    <r>
      <rPr>
        <sz val="10"/>
        <rFont val="Calibri"/>
        <family val="2"/>
        <scheme val="minor"/>
      </rPr>
      <t xml:space="preserve"> : chargement sur le PACS des images réalisées à l'extérieur du centre  et gestion du dossier 
1/2 h temps TEC </t>
    </r>
  </si>
  <si>
    <r>
      <rPr>
        <b/>
        <sz val="10"/>
        <rFont val="Calibri"/>
        <family val="2"/>
        <scheme val="minor"/>
      </rPr>
      <t>Temps TEC</t>
    </r>
    <r>
      <rPr>
        <sz val="10"/>
        <rFont val="Calibri"/>
        <family val="2"/>
        <scheme val="minor"/>
      </rPr>
      <t xml:space="preserve"> : =  envoi des images et transmission des DTF (data transmittal form) par examen
1/2 h temps TEC </t>
    </r>
  </si>
  <si>
    <r>
      <rPr>
        <b/>
        <sz val="10"/>
        <rFont val="Calibri"/>
        <family val="2"/>
        <scheme val="minor"/>
      </rPr>
      <t xml:space="preserve">Temps TEC: </t>
    </r>
    <r>
      <rPr>
        <sz val="10"/>
        <rFont val="Calibri"/>
        <family val="2"/>
        <scheme val="minor"/>
      </rPr>
      <t xml:space="preserve"> anonymisation/gravure des données, gravure de CD. Paar examen
1/2 h  temps TEC </t>
    </r>
  </si>
  <si>
    <r>
      <rPr>
        <b/>
        <sz val="10"/>
        <rFont val="Calibri"/>
        <family val="2"/>
        <scheme val="minor"/>
      </rPr>
      <t xml:space="preserve">Temps TEC : mise en place de la traçabilité, des tableaux de bord, formation, gestion administrative. Par modalité
</t>
    </r>
    <r>
      <rPr>
        <sz val="10"/>
        <rFont val="Calibri"/>
        <family val="2"/>
        <scheme val="minor"/>
      </rPr>
      <t>3h  temps TEC</t>
    </r>
  </si>
  <si>
    <t>Par heure</t>
  </si>
  <si>
    <t>Estimation du temps TEC imagerie ou manipulateur recherche</t>
  </si>
  <si>
    <t>TACHES D'INVESTIGATION</t>
  </si>
  <si>
    <t>A reporter  en titre II - Surcoût Biologie - Forfait</t>
  </si>
  <si>
    <t>Sous-Total Forfait Biologie</t>
  </si>
  <si>
    <t>Par équipement</t>
  </si>
  <si>
    <r>
      <rPr>
        <b/>
        <sz val="10"/>
        <rFont val="Calibri"/>
        <family val="2"/>
        <scheme val="minor"/>
      </rPr>
      <t>Forfait "contribution au coût des  prestations externes de certification sur les dispositifs médicaux , calibration et étalonnage"</t>
    </r>
    <r>
      <rPr>
        <sz val="10"/>
        <rFont val="Calibri"/>
        <family val="2"/>
        <scheme val="minor"/>
      </rPr>
      <t xml:space="preserve"> (EARL,...)</t>
    </r>
  </si>
  <si>
    <t>Par centre</t>
  </si>
  <si>
    <r>
      <rPr>
        <b/>
        <sz val="10"/>
        <rFont val="Calibri"/>
        <family val="2"/>
        <scheme val="minor"/>
      </rPr>
      <t>Forfait "frais de mise en place de l'essai en Imagerie"  :</t>
    </r>
    <r>
      <rPr>
        <sz val="10"/>
        <rFont val="Calibri"/>
        <family val="2"/>
        <scheme val="minor"/>
      </rPr>
      <t xml:space="preserve"> Actes d’imagerie à réaliser selon le suivi standard du patient pour une pathologie donnée
4h TEC + 1h médical 
4*42,60 + 96,66
</t>
    </r>
    <r>
      <rPr>
        <b/>
        <strike/>
        <sz val="10"/>
        <color rgb="FFFF0000"/>
        <rFont val="Calibri"/>
        <family val="2"/>
        <scheme val="minor"/>
      </rPr>
      <t/>
    </r>
  </si>
  <si>
    <t>FORFAITS</t>
  </si>
  <si>
    <t xml:space="preserve"> IMAGERIE</t>
  </si>
  <si>
    <t>A reporter Titre  I , Investition Temps médical   Anatomo-Pathologie</t>
  </si>
  <si>
    <t>Facturation aux frais réels</t>
  </si>
  <si>
    <t xml:space="preserve">Expertise médicale additionnelle </t>
  </si>
  <si>
    <t>A reporter Titre  I , Investition Temps TEC  Anatomo-Pathologie</t>
  </si>
  <si>
    <t xml:space="preserve">Expertise technique additionnelle </t>
  </si>
  <si>
    <t>Prestations spécifiques - à évaluer en fonction de l'étude</t>
  </si>
  <si>
    <t>A reporter en Titre II - Surcoût actte Anatomo-Pathologie</t>
  </si>
  <si>
    <t>Sous-Total Acte Anatomo-Pathologie</t>
  </si>
  <si>
    <t>Par patient</t>
  </si>
  <si>
    <t>Relecture de lame/diagnostic</t>
  </si>
  <si>
    <t>Par lot de 5 lames</t>
  </si>
  <si>
    <r>
      <rPr>
        <b/>
        <sz val="11"/>
        <color theme="1"/>
        <rFont val="Calibri"/>
        <family val="2"/>
        <scheme val="minor"/>
      </rPr>
      <t>Si &gt;10 lames</t>
    </r>
    <r>
      <rPr>
        <sz val="11"/>
        <color theme="1"/>
        <rFont val="Calibri"/>
        <family val="2"/>
        <scheme val="minor"/>
      </rPr>
      <t>, coupes sur bloc de paraffine pour 1 à 5 lames blanches en sus du forfait standard</t>
    </r>
  </si>
  <si>
    <t>Par bloc ou biopsie envoyés</t>
  </si>
  <si>
    <r>
      <t xml:space="preserve">
</t>
    </r>
    <r>
      <rPr>
        <b/>
        <sz val="11"/>
        <color theme="1"/>
        <rFont val="Calibri"/>
        <family val="2"/>
        <scheme val="minor"/>
      </rPr>
      <t>Forfait</t>
    </r>
    <r>
      <rPr>
        <sz val="11"/>
        <color theme="1"/>
        <rFont val="Calibri"/>
        <family val="2"/>
        <scheme val="minor"/>
      </rPr>
      <t xml:space="preserve"> désarchivage de bloc/lames pour relecture centralisée : par dossier comprenant "recherche de lames,anonymisation,conditionnement, envoi, reclassement"
</t>
    </r>
    <r>
      <rPr>
        <b/>
        <sz val="11"/>
        <color theme="1"/>
        <rFont val="Calibri"/>
        <family val="2"/>
        <scheme val="minor"/>
      </rPr>
      <t>OU</t>
    </r>
    <r>
      <rPr>
        <sz val="11"/>
        <color theme="1"/>
        <rFont val="Calibri"/>
        <family val="2"/>
        <scheme val="minor"/>
      </rPr>
      <t xml:space="preserve"> - Sélection + coupe et envoi lame blanche/colorée (10 lames à maxima)
</t>
    </r>
    <r>
      <rPr>
        <b/>
        <sz val="11"/>
        <color theme="1"/>
        <rFont val="Calibri"/>
        <family val="2"/>
        <scheme val="minor"/>
      </rPr>
      <t>OU</t>
    </r>
    <r>
      <rPr>
        <sz val="11"/>
        <color theme="1"/>
        <rFont val="Calibri"/>
        <family val="2"/>
        <scheme val="minor"/>
      </rPr>
      <t xml:space="preserve"> - Préparation de copeaux à partir d'un bloc parrafine (tissu fixé) 
</t>
    </r>
    <r>
      <rPr>
        <b/>
        <sz val="11"/>
        <color theme="1"/>
        <rFont val="Calibri"/>
        <family val="2"/>
        <scheme val="minor"/>
      </rPr>
      <t>OU</t>
    </r>
    <r>
      <rPr>
        <sz val="11"/>
        <color theme="1"/>
        <rFont val="Calibri"/>
        <family val="2"/>
        <scheme val="minor"/>
      </rPr>
      <t xml:space="preserve"> - Sélection sur tissu frais ou fixé d'un bloc dédié à l'étude 
</t>
    </r>
    <r>
      <rPr>
        <i/>
        <sz val="11"/>
        <color theme="1"/>
        <rFont val="Calibri"/>
        <family val="2"/>
        <scheme val="minor"/>
      </rPr>
      <t xml:space="preserve">avec CR fiche structuré en plus ou annotations spécifiques </t>
    </r>
  </si>
  <si>
    <t>Prestations standards</t>
  </si>
  <si>
    <t>ANATOMO-PATHOLOGIE - Acte hors nomenclature CCAM</t>
  </si>
  <si>
    <t xml:space="preserve">Nomenclature </t>
  </si>
  <si>
    <t>ANATOMO-PATHOLOGIE - Acte nomenclaturé CCAM</t>
  </si>
  <si>
    <r>
      <rPr>
        <b/>
        <sz val="11"/>
        <rFont val="Calibri"/>
        <family val="2"/>
        <scheme val="minor"/>
      </rPr>
      <t>Cession de cellules en culture</t>
    </r>
    <r>
      <rPr>
        <sz val="11"/>
        <rFont val="Calibri"/>
        <family val="2"/>
        <scheme val="minor"/>
      </rPr>
      <t xml:space="preserve"> (1 échantillon)</t>
    </r>
  </si>
  <si>
    <t>Par demande (jusqu'à 5 tubes)</t>
  </si>
  <si>
    <r>
      <rPr>
        <b/>
        <sz val="11"/>
        <rFont val="Calibri"/>
        <family val="2"/>
        <scheme val="minor"/>
      </rPr>
      <t>Cession avec aliquotage</t>
    </r>
    <r>
      <rPr>
        <sz val="11"/>
        <rFont val="Calibri"/>
        <family val="2"/>
        <scheme val="minor"/>
      </rPr>
      <t xml:space="preserve"> (pour 1 tube) ou cession simple sans aliquotage</t>
    </r>
  </si>
  <si>
    <t>Forfait par boite</t>
  </si>
  <si>
    <r>
      <rPr>
        <b/>
        <sz val="11"/>
        <rFont val="Calibri"/>
        <family val="2"/>
        <scheme val="minor"/>
      </rPr>
      <t xml:space="preserve">Forfait de conservation temporaire à visée de recherche : stockage et sortie quelque soit la nature de l'échantillon (serum plasma, urine, ADN…) par boîte 100 échantillons 
</t>
    </r>
    <r>
      <rPr>
        <i/>
        <sz val="11"/>
        <rFont val="Calibri"/>
        <family val="2"/>
        <scheme val="minor"/>
      </rPr>
      <t>si requis par le protocole (centres associés)</t>
    </r>
    <r>
      <rPr>
        <b/>
        <sz val="11"/>
        <rFont val="Calibri"/>
        <family val="2"/>
        <scheme val="minor"/>
      </rPr>
      <t xml:space="preserve">
</t>
    </r>
    <r>
      <rPr>
        <i/>
        <sz val="11"/>
        <rFont val="Calibri"/>
        <family val="2"/>
        <scheme val="minor"/>
      </rPr>
      <t>Pour la constitution d'une biothèque centralisée, il convient au centre promoteur de monter son budget au cas par cas en fonction de l'importance de la biobanque réalisée et de la politique institutionnelle mise en place</t>
    </r>
  </si>
  <si>
    <t xml:space="preserve">Par Ficoll
Tarif horaire </t>
  </si>
  <si>
    <r>
      <rPr>
        <b/>
        <sz val="11"/>
        <color theme="1"/>
        <rFont val="Calibri"/>
        <family val="2"/>
        <scheme val="minor"/>
      </rPr>
      <t>Isolement de Leucocytes (Ficoll)</t>
    </r>
    <r>
      <rPr>
        <sz val="11"/>
        <color theme="1"/>
        <rFont val="Calibri"/>
        <family val="2"/>
        <scheme val="minor"/>
      </rPr>
      <t xml:space="preserve"> aliquotage exclu - à partir de 30 ml de sang (3 tubes de 9 ml, hors aliquotage et congélation des PBMC)</t>
    </r>
  </si>
  <si>
    <t>Par extraction</t>
  </si>
  <si>
    <r>
      <rPr>
        <b/>
        <sz val="11"/>
        <color theme="1"/>
        <rFont val="Calibri"/>
        <family val="2"/>
        <scheme val="minor"/>
      </rPr>
      <t>Extraction d'ADN</t>
    </r>
    <r>
      <rPr>
        <sz val="11"/>
        <color theme="1"/>
        <rFont val="Calibri"/>
        <family val="2"/>
        <scheme val="minor"/>
      </rPr>
      <t xml:space="preserve"> jusqu'à 4 ml de sang + ratio 260/280</t>
    </r>
  </si>
  <si>
    <t>A reporter en Titre I, temps tec lab</t>
  </si>
  <si>
    <t>Sous -Total temps TEC laboratoire</t>
  </si>
  <si>
    <t>Par visite
60min</t>
  </si>
  <si>
    <r>
      <rPr>
        <b/>
        <sz val="11"/>
        <color theme="1"/>
        <rFont val="Calibri"/>
        <family val="2"/>
        <scheme val="minor"/>
      </rPr>
      <t xml:space="preserve">Temps Tech labo spécifique </t>
    </r>
    <r>
      <rPr>
        <sz val="11"/>
        <color theme="1"/>
        <rFont val="Calibri"/>
        <family val="2"/>
        <scheme val="minor"/>
      </rPr>
      <t xml:space="preserve">(préparation spécifique dont micro-organismes/Buffy-coat/intervention d'un laboratoire supplémentaire) </t>
    </r>
    <r>
      <rPr>
        <i/>
        <sz val="11"/>
        <color theme="1"/>
        <rFont val="Calibri"/>
        <family val="2"/>
        <scheme val="minor"/>
      </rPr>
      <t>- si préparation requise dans le protocole, à évaluer en fonction de l'étude</t>
    </r>
  </si>
  <si>
    <t>Par point de PK
30min</t>
  </si>
  <si>
    <t>Temps Tech labo par point de Pk = 30 min</t>
  </si>
  <si>
    <r>
      <rPr>
        <b/>
        <sz val="11"/>
        <color theme="1"/>
        <rFont val="Calibri"/>
        <family val="2"/>
        <scheme val="minor"/>
      </rPr>
      <t xml:space="preserve">Temps Tech labo </t>
    </r>
    <r>
      <rPr>
        <sz val="11"/>
        <color theme="1"/>
        <rFont val="Calibri"/>
        <family val="2"/>
        <scheme val="minor"/>
      </rPr>
      <t>(enregistrement, anonymisation, centrifugation, aliquotage, traçabilité) = 1h Max 10 aliquotes/visite</t>
    </r>
    <r>
      <rPr>
        <b/>
        <sz val="11"/>
        <color theme="1"/>
        <rFont val="Calibri"/>
        <family val="2"/>
        <scheme val="minor"/>
      </rPr>
      <t xml:space="preserve">
</t>
    </r>
    <r>
      <rPr>
        <i/>
        <sz val="11"/>
        <color theme="1"/>
        <rFont val="Calibri"/>
        <family val="2"/>
        <scheme val="minor"/>
      </rPr>
      <t>Par tranche de 10 aliquotes supplémentaires, un coût de 34€ sera appliqué</t>
    </r>
    <r>
      <rPr>
        <i/>
        <sz val="9"/>
        <color theme="1"/>
        <rFont val="Calibri"/>
        <family val="2"/>
        <scheme val="minor"/>
      </rPr>
      <t xml:space="preserve"> </t>
    </r>
  </si>
  <si>
    <t>BIOLOGIE - DOSAGES CENTRALISES</t>
  </si>
  <si>
    <t>Par demande</t>
  </si>
  <si>
    <t>Extraction de données de biologie (export eCRF) - 2h</t>
  </si>
  <si>
    <t>Réactifs/consommables</t>
  </si>
  <si>
    <t>Temps Biologiste</t>
  </si>
  <si>
    <t xml:space="preserve">Temps Technicien de laboratoire </t>
  </si>
  <si>
    <r>
      <t>BIOLOGIE - Acte hors NABM RIHN -</t>
    </r>
    <r>
      <rPr>
        <b/>
        <i/>
        <sz val="11"/>
        <rFont val="Calibri"/>
        <family val="2"/>
        <scheme val="minor"/>
      </rPr>
      <t xml:space="preserve"> </t>
    </r>
    <r>
      <rPr>
        <i/>
        <sz val="11"/>
        <rFont val="Calibri"/>
        <family val="2"/>
        <scheme val="minor"/>
      </rPr>
      <t>coût réel, à évaluer en fonction de l'étude</t>
    </r>
  </si>
  <si>
    <t>Par acte
Tarif en vigueur</t>
  </si>
  <si>
    <t>Nomenclautre NABM  - Guide CCAM-ACP - RIHN</t>
  </si>
  <si>
    <t>BIOLOGIE - Acte nomenclaturé - NABM RIHN</t>
  </si>
  <si>
    <t>Par centre associé</t>
  </si>
  <si>
    <r>
      <rPr>
        <b/>
        <sz val="11"/>
        <rFont val="Calibri"/>
        <family val="2"/>
        <scheme val="minor"/>
      </rPr>
      <t>Temps Coordination Biologie/Pathologie Recherche:  Centre investigateur</t>
    </r>
    <r>
      <rPr>
        <sz val="11"/>
        <rFont val="Calibri"/>
        <family val="2"/>
        <scheme val="minor"/>
      </rPr>
      <t xml:space="preserve"> (Evaluation des prestations: informations, mise en place de flag, modification des pratiques, résultats, etc…) - 1H</t>
    </r>
  </si>
  <si>
    <t xml:space="preserve">Pour le centre coordonnateur
coût variable entre 200 et 900€
</t>
  </si>
  <si>
    <r>
      <rPr>
        <b/>
        <sz val="11"/>
        <rFont val="Calibri"/>
        <family val="2"/>
        <scheme val="minor"/>
      </rPr>
      <t>Temps Coordination Biologie/Pathologie Recherche :  Centre promoteur</t>
    </r>
    <r>
      <rPr>
        <sz val="11"/>
        <rFont val="Calibri"/>
        <family val="2"/>
        <scheme val="minor"/>
      </rPr>
      <t xml:space="preserve"> (Evaluation des prestations: informations, montage du budget, mise en place de flag, manual lab, modification des pratiques, résultats, etc…) - 6H à 26H à 37,86€ de l'heure</t>
    </r>
  </si>
  <si>
    <t>BIOLOGIE - ANATOMO-PATHOLOGIE</t>
  </si>
  <si>
    <r>
      <t xml:space="preserve">Biologie : Acheminement échantillons mode urgent intra-établissement :  </t>
    </r>
    <r>
      <rPr>
        <sz val="11"/>
        <rFont val="Calibri"/>
        <family val="2"/>
        <scheme val="minor"/>
      </rPr>
      <t>service clinique/laboratoire excecutant - Forfait 50€/prestation</t>
    </r>
  </si>
  <si>
    <t>Par dossier</t>
  </si>
  <si>
    <r>
      <t>Biologie centralisée - Si non fait: montage dossier export</t>
    </r>
    <r>
      <rPr>
        <sz val="11"/>
        <rFont val="Calibri"/>
        <family val="2"/>
        <scheme val="minor"/>
      </rPr>
      <t xml:space="preserve"> (Temps biologiste, Pathologiste, Ingénieur - Hors France) - 2H</t>
    </r>
  </si>
  <si>
    <r>
      <t xml:space="preserve">Biologie : Intervention du service de garde (mise à disposition) </t>
    </r>
    <r>
      <rPr>
        <i/>
        <sz val="11"/>
        <rFont val="Calibri"/>
        <family val="2"/>
        <scheme val="minor"/>
      </rPr>
      <t>nuit,we, jour férié</t>
    </r>
  </si>
  <si>
    <t>Hospitalisation &gt; 24 h en cas d'EIG imputable à la recherche</t>
  </si>
  <si>
    <t>Hospitalisation &lt; 24 h en cas d'EIG imputable à la recherche</t>
  </si>
  <si>
    <t>A reporter en Titre II - Surcoûts liés spécifiquement aux actes médicaux …
Créer autant de lignes que nécessaire</t>
  </si>
  <si>
    <t>Tous les frais complémentaires, non prévus, mais imputables à la recherche</t>
  </si>
  <si>
    <t>AUTRES COUTS / SURCOUTS IMPUTABLES A L'ESSAI</t>
  </si>
  <si>
    <r>
      <t xml:space="preserve">Forfait par visite
</t>
    </r>
    <r>
      <rPr>
        <sz val="9"/>
        <rFont val="Calibri"/>
        <family val="2"/>
        <scheme val="minor"/>
      </rPr>
      <t>666€ (forfait + 2 heures temps médical + 2 heures de temps infirmiers)                          petit déjeuner (forfait 4€ inclu)
415,60 + (2* 96,66)+(2*40,85)</t>
    </r>
  </si>
  <si>
    <r>
      <rPr>
        <b/>
        <sz val="11"/>
        <rFont val="Calibri"/>
        <family val="2"/>
        <scheme val="minor"/>
      </rPr>
      <t>Forfait frais d'hébergement hôtelier &gt; 24h</t>
    </r>
    <r>
      <rPr>
        <sz val="11"/>
        <rFont val="Calibri"/>
        <family val="2"/>
        <scheme val="minor"/>
      </rPr>
      <t xml:space="preserve">
</t>
    </r>
    <r>
      <rPr>
        <sz val="9"/>
        <rFont val="Calibri"/>
        <family val="2"/>
        <scheme val="minor"/>
      </rPr>
      <t>Frais liés aux repas, frais de mise à disposition d'une chambre, chauffage, fluides, services techniques, temps médical et infirmier de suivi (frais forfaitisées différents de la compensation des actes supplémentaires liés à la recherche pratiqués en journée) =&gt; le forfait doit correspondre à l'occupation effective nécessitée par le protocole, d'un lit, d'un fauteuil : l'occupation n'est pas systématique.</t>
    </r>
  </si>
  <si>
    <r>
      <t xml:space="preserve">Forfait par visite
</t>
    </r>
    <r>
      <rPr>
        <sz val="9"/>
        <rFont val="Calibri"/>
        <family val="2"/>
        <scheme val="minor"/>
      </rPr>
      <t>355€ (227,80€ +1 heure temps médical +1 heure temps infirmiers)
227.80 + 96,66 +40,85</t>
    </r>
  </si>
  <si>
    <r>
      <rPr>
        <b/>
        <sz val="11"/>
        <rFont val="Calibri"/>
        <family val="2"/>
        <scheme val="minor"/>
      </rPr>
      <t xml:space="preserve">Forfait frais d'hébergement hôtelier &lt; 24h </t>
    </r>
    <r>
      <rPr>
        <sz val="11"/>
        <rFont val="Calibri"/>
        <family val="2"/>
        <scheme val="minor"/>
      </rPr>
      <t xml:space="preserve">
</t>
    </r>
    <r>
      <rPr>
        <sz val="9"/>
        <rFont val="Calibri"/>
        <family val="2"/>
        <scheme val="minor"/>
      </rPr>
      <t>Frais liés aux repas, frais de mise à disposition d'une chambre, chauffage, fluides, services techniques, temps médical et infirmier de suivi (frais forfaitisées différents de la compensation des actes supplémentaires liés à la recherche pratiqués en journée) =&gt; le forfait doit correspondre à l'occupation effective nécessitée par le protocole, d'un lit, d'un fauteuil : l'occupation n'est pas systématique.</t>
    </r>
  </si>
  <si>
    <t>SEJOURS ET CONSULTATIONS</t>
  </si>
  <si>
    <r>
      <t xml:space="preserve">Acte IVRS / @VRS 
</t>
    </r>
    <r>
      <rPr>
        <sz val="9"/>
        <rFont val="Calibri"/>
        <family val="2"/>
        <scheme val="minor"/>
      </rPr>
      <t>réalisés par le service investigateur (ceux réalisés par la pharmacie sont a compléter dans la partie pharmacie)</t>
    </r>
  </si>
  <si>
    <t>ACTES NON NOMENCLATURES SERVICES CLINIQUES ET MEDICO TECHNIQUES</t>
  </si>
  <si>
    <r>
      <rPr>
        <b/>
        <sz val="9"/>
        <rFont val="Calibri"/>
        <family val="2"/>
        <scheme val="minor"/>
      </rPr>
      <t xml:space="preserve">Acte </t>
    </r>
    <r>
      <rPr>
        <sz val="9"/>
        <rFont val="Calibri"/>
        <family val="2"/>
        <scheme val="minor"/>
      </rPr>
      <t xml:space="preserve">
tarif CCAM</t>
    </r>
  </si>
  <si>
    <t>A reporter en Titre I, Investigation : Temps infirmier</t>
  </si>
  <si>
    <t>Sous-Total Temps Infirmier</t>
  </si>
  <si>
    <t>Temps Infirmier pour test de grossese urinaire rapide. Prélèvement urinaire, test, lecture, interpratation</t>
  </si>
  <si>
    <t>Temps Infirmier pour revue du carnet patient et vérification de la compliance au traitement</t>
  </si>
  <si>
    <r>
      <rPr>
        <b/>
        <sz val="11"/>
        <color theme="4" tint="-0.249977111117893"/>
        <rFont val="Calibri"/>
        <family val="2"/>
        <scheme val="minor"/>
      </rPr>
      <t>Temps Infirmier pour administration du traitement et surveillance du patient</t>
    </r>
    <r>
      <rPr>
        <sz val="11"/>
        <color theme="4" tint="-0.249977111117893"/>
        <rFont val="Calibri"/>
        <family val="2"/>
        <scheme val="minor"/>
      </rPr>
      <t xml:space="preserve">
A évaluer en fonction du type d'administration et de la durée</t>
    </r>
  </si>
  <si>
    <t>Temps Infirmier pour pose/dépose de perfusion</t>
  </si>
  <si>
    <t>Temps Infirmier pour pose/dépose de cathéter</t>
  </si>
  <si>
    <t>Temps Infirmier pour prélèvements sanguins supplémentaires pour PK/PD</t>
  </si>
  <si>
    <t>Temps Infirmier pour prélèvements sanguins  supplémentaires pour évaluation des biomarqueurs, ARN/ADN, Ig…</t>
  </si>
  <si>
    <t>Temps Infirmier pour prélèvements urinaires pour suivi biologique et/ou test de grossesse</t>
  </si>
  <si>
    <t>Temps Infirmier pour prélèvements sanguins pour suivi biologique et/ou test de grossesse</t>
  </si>
  <si>
    <t>Temps Infirmier pour l'aide au médecin pour l'envoi pour relecture au laboratoire centralisé des ECG</t>
  </si>
  <si>
    <t>Temps Infirmier pour ECG</t>
  </si>
  <si>
    <t>Temps Infirmier pour signes vitaux</t>
  </si>
  <si>
    <t xml:space="preserve"> Cout Horaire</t>
  </si>
  <si>
    <t>Estimation du temps infirmier</t>
  </si>
  <si>
    <t>A reporter en Titre I, Investigation : Technicien étude clinqiue</t>
  </si>
  <si>
    <t>Sous-Total temps TEC</t>
  </si>
  <si>
    <r>
      <rPr>
        <b/>
        <sz val="11"/>
        <rFont val="Calibri"/>
        <family val="2"/>
        <scheme val="minor"/>
      </rPr>
      <t>Temps TEC visite finale ou arrêt prématuré</t>
    </r>
    <r>
      <rPr>
        <sz val="11"/>
        <rFont val="Calibri"/>
        <family val="2"/>
        <scheme val="minor"/>
      </rPr>
      <t xml:space="preserve">
</t>
    </r>
    <r>
      <rPr>
        <sz val="9"/>
        <rFont val="Calibri"/>
        <family val="2"/>
        <scheme val="minor"/>
      </rPr>
      <t>Préparation de la visite (dont organisation et planification des actes protocolaires, hospitalisations…), saisie du CRF, résolution des queries</t>
    </r>
  </si>
  <si>
    <r>
      <rPr>
        <b/>
        <sz val="11"/>
        <rFont val="Calibri"/>
        <family val="2"/>
        <scheme val="minor"/>
      </rPr>
      <t>Temps TEC visite sur site, de suivi patient ou téléphonique</t>
    </r>
    <r>
      <rPr>
        <sz val="11"/>
        <rFont val="Calibri"/>
        <family val="2"/>
        <scheme val="minor"/>
      </rPr>
      <t xml:space="preserve">
</t>
    </r>
    <r>
      <rPr>
        <sz val="9"/>
        <rFont val="Calibri"/>
        <family val="2"/>
        <scheme val="minor"/>
      </rPr>
      <t>Organisation de la visite (dont organisation et planification des actes protocolaires, hospitalisations…), saisie du CRF, résolution des queries, Gestion des Evènements indésirables, Préciser lesquelles à l'aide du protocole.</t>
    </r>
  </si>
  <si>
    <r>
      <rPr>
        <b/>
        <sz val="11"/>
        <rFont val="Calibri"/>
        <family val="2"/>
        <scheme val="minor"/>
      </rPr>
      <t>Temps TEC visite de screening patient</t>
    </r>
    <r>
      <rPr>
        <sz val="11"/>
        <rFont val="Calibri"/>
        <family val="2"/>
        <scheme val="minor"/>
      </rPr>
      <t xml:space="preserve">
</t>
    </r>
    <r>
      <rPr>
        <sz val="9"/>
        <rFont val="Calibri"/>
        <family val="2"/>
        <scheme val="minor"/>
      </rPr>
      <t>Préparation des visites : organisation et planification des actes protocolaires, hospitalisation…,  information du patient sur le déroulement pratique des vistes de la recherche. Remplissage du CRF y compris reprises des antécédents du patient, récupération des données sources, résolution de queries</t>
    </r>
  </si>
  <si>
    <r>
      <rPr>
        <b/>
        <sz val="11"/>
        <rFont val="Calibri"/>
        <family val="2"/>
        <scheme val="minor"/>
      </rPr>
      <t>Temps TEC  monitoring avec promoteur/CRO</t>
    </r>
    <r>
      <rPr>
        <sz val="11"/>
        <rFont val="Calibri"/>
        <family val="2"/>
        <scheme val="minor"/>
      </rPr>
      <t xml:space="preserve">
</t>
    </r>
    <r>
      <rPr>
        <sz val="9"/>
        <rFont val="Calibri"/>
        <family val="2"/>
        <scheme val="minor"/>
      </rPr>
      <t xml:space="preserve">Préparation des dossiers patients, disponibilité, résolution des queries (en moyenne et pas par nombre de dossiers patients) </t>
    </r>
  </si>
  <si>
    <t>Nombre Heure</t>
  </si>
  <si>
    <t>Forfait</t>
  </si>
  <si>
    <t xml:space="preserve">Temps TEC formation au CRF, POS etc… </t>
  </si>
  <si>
    <t>Cout Horaire</t>
  </si>
  <si>
    <t xml:space="preserve">Estimation du temps TEC </t>
  </si>
  <si>
    <t>A reporter En titre II, mainteance à caractère médical/Biomédical</t>
  </si>
  <si>
    <t xml:space="preserve">coût </t>
  </si>
  <si>
    <t>Par année d'étude</t>
  </si>
  <si>
    <r>
      <rPr>
        <b/>
        <sz val="11"/>
        <rFont val="Calibri"/>
        <family val="2"/>
        <scheme val="minor"/>
      </rPr>
      <t xml:space="preserve">Forfait maintenance des appareils
</t>
    </r>
    <r>
      <rPr>
        <sz val="9"/>
        <rFont val="Calibri"/>
        <family val="2"/>
        <scheme val="minor"/>
      </rPr>
      <t>(si donnée de calibrage fournie)</t>
    </r>
  </si>
  <si>
    <t>Forfaits logistiques</t>
  </si>
  <si>
    <t>A reporter en titre III, autres dépenses à caractère hôtelier et général.
Créér une ligne spécifique par forfait</t>
  </si>
  <si>
    <r>
      <rPr>
        <sz val="10"/>
        <color theme="1"/>
        <rFont val="Calibri"/>
        <family val="2"/>
        <scheme val="minor"/>
      </rPr>
      <t xml:space="preserve">En fonction de la catégorie de recherche </t>
    </r>
    <r>
      <rPr>
        <sz val="11"/>
        <color theme="1"/>
        <rFont val="Calibri"/>
        <family val="2"/>
        <scheme val="minor"/>
      </rPr>
      <t xml:space="preserve">
RIPH1 300 euros
RIPH2 150 euros
RIPH3 150 euros</t>
    </r>
  </si>
  <si>
    <r>
      <rPr>
        <b/>
        <sz val="11"/>
        <color indexed="8"/>
        <rFont val="Calibri"/>
        <family val="2"/>
        <scheme val="minor"/>
      </rPr>
      <t xml:space="preserve">Frais administratifs et mise en place.
</t>
    </r>
    <r>
      <rPr>
        <sz val="9"/>
        <color indexed="8"/>
        <rFont val="Calibri"/>
        <family val="2"/>
        <scheme val="minor"/>
      </rPr>
      <t>Enregistrement de la recherche, procédure d'élaboration de la convention et de la matrice, suivi financier et administratif de la convention, y compris des avenants 
Forfait appliqué par établissement
Facturé seulement lors de la premiére facturation si le centre a inclu au moins 1 patient</t>
    </r>
  </si>
  <si>
    <t xml:space="preserve">Forfait frais fixes administratifs </t>
  </si>
  <si>
    <t>Proposition report Grille budgétaire DGOS</t>
  </si>
  <si>
    <t>V10</t>
  </si>
  <si>
    <t>V9</t>
  </si>
  <si>
    <t>V8</t>
  </si>
  <si>
    <t>V7</t>
  </si>
  <si>
    <t>V6</t>
  </si>
  <si>
    <t>V5</t>
  </si>
  <si>
    <t>V4</t>
  </si>
  <si>
    <t>V3</t>
  </si>
  <si>
    <t>V2</t>
  </si>
  <si>
    <t>V1</t>
  </si>
  <si>
    <t>Total projet €</t>
  </si>
  <si>
    <t xml:space="preserve">Total des frais pour un patient ou pour le centre </t>
  </si>
  <si>
    <t>Fréquence des actes</t>
  </si>
  <si>
    <t xml:space="preserve">Montant unitaire € </t>
  </si>
  <si>
    <t xml:space="preserve">Coût </t>
  </si>
  <si>
    <t>Limite d'occurrence</t>
  </si>
  <si>
    <t>Désignation des actes  et prestations réalisés :</t>
  </si>
  <si>
    <t>A facturer si applicable: acte/tache a priori non prévu par le protocole mais faisant partie du template de la grille de surcouts
A évaluer en fin d'étude: acte/tache prévu au protocole ou suceptible d'être réalisé dans le cadre du protocole dont on ne peut déterminer finement le nombre lors de l'évaluation. La quantité est à évaluer au prorata en fin d'étude.</t>
  </si>
  <si>
    <t>Nombre de centres associés</t>
  </si>
  <si>
    <t>Nombre de monitoring par centre</t>
  </si>
  <si>
    <t>Nombre prévisionnel de patients</t>
  </si>
  <si>
    <t>Durée étude en année</t>
  </si>
  <si>
    <t>1,2 ou 3</t>
  </si>
  <si>
    <t>Catégorie Etude</t>
  </si>
  <si>
    <t>Pôle / Unité</t>
  </si>
  <si>
    <t>Investigateur</t>
  </si>
  <si>
    <t>xxxxxxxx</t>
  </si>
  <si>
    <t>n° FINESS</t>
  </si>
  <si>
    <t xml:space="preserve">Hôpital , </t>
  </si>
  <si>
    <t>Nom de l'établissement coordinateur ou associé</t>
  </si>
  <si>
    <t>Recherche n° EudraCt ou Idrcb</t>
  </si>
  <si>
    <t>CRO (le cas échéant)</t>
  </si>
  <si>
    <t>Etablissement promoteur</t>
  </si>
  <si>
    <t>Matrice de calcul des coûts engagés pour la réalisation de la recherche impliquant la personne humaine à sponsor académique</t>
  </si>
  <si>
    <t>Praticien Attaché (associé ou non)</t>
  </si>
  <si>
    <t>Praticien contractuel</t>
  </si>
  <si>
    <t>PH temps Plein</t>
  </si>
  <si>
    <t>Assistant Spécialiste (ou généraliste ou spécialiste associé ou assistant hospitalier)</t>
  </si>
  <si>
    <t>Praticien Hospitalier (1temps plein = 1 ETP)</t>
  </si>
  <si>
    <t>Consultant des Hôpitaux</t>
  </si>
  <si>
    <t>Professeur des Universités - Praticien Hosp. (pharmacie inclus)</t>
  </si>
  <si>
    <t>Maitre de conférence des Université - Praticien Hosp. (pharmacie et ondo inclus)</t>
  </si>
  <si>
    <t>Praticien Hospitalier Universitaire</t>
  </si>
  <si>
    <t>Assistant Hospitalier Universitaire (pharmacie inclus)</t>
  </si>
  <si>
    <t>Chef de clinique des universités - Assitant hosp</t>
  </si>
  <si>
    <t>Praticien hospitalo Univeraitaire (1 Temps Plein = 0,5 ETP)</t>
  </si>
  <si>
    <t>Docteur Junior</t>
  </si>
  <si>
    <t>FFI</t>
  </si>
  <si>
    <t>Interne</t>
  </si>
  <si>
    <t>Etudiant Hospitalier</t>
  </si>
  <si>
    <t>Junior</t>
  </si>
  <si>
    <t>Horaire</t>
  </si>
  <si>
    <t>Jour</t>
  </si>
  <si>
    <t>Mensuel</t>
  </si>
  <si>
    <t>Annuel</t>
  </si>
  <si>
    <t>Coût moyen 2024</t>
  </si>
  <si>
    <t>Personnel médicaux</t>
  </si>
  <si>
    <t>TIT</t>
  </si>
  <si>
    <t>TECHNICIEN DE LABORATOIRE</t>
  </si>
  <si>
    <t>TECH LABO CAT A</t>
  </si>
  <si>
    <t>TLAA</t>
  </si>
  <si>
    <t>TECHNICIENS DE LABORATOIRE</t>
  </si>
  <si>
    <t xml:space="preserve">411B </t>
  </si>
  <si>
    <t>TECH/TECH SUP HOS</t>
  </si>
  <si>
    <t>TTSH</t>
  </si>
  <si>
    <t>PERSONNELS DES SERVICES TECHNIQUES HORS INGEN</t>
  </si>
  <si>
    <t xml:space="preserve">511A </t>
  </si>
  <si>
    <t>CDI</t>
  </si>
  <si>
    <t>TECH RECH CLINIQUE</t>
  </si>
  <si>
    <t xml:space="preserve">Autres pers soign </t>
  </si>
  <si>
    <t>MEDI</t>
  </si>
  <si>
    <t>INGENIEURS</t>
  </si>
  <si>
    <t xml:space="preserve">5110 </t>
  </si>
  <si>
    <t>T LAB CADRE PARAM</t>
  </si>
  <si>
    <t>CADRES SANTE PARAM</t>
  </si>
  <si>
    <t>CSPA</t>
  </si>
  <si>
    <t>TECHNICIENS DE LABORATOIRE SURV-CHEF + SURV.</t>
  </si>
  <si>
    <t xml:space="preserve">411A </t>
  </si>
  <si>
    <t>T LAB CAD SUP PARA</t>
  </si>
  <si>
    <t>SAGE FEMME</t>
  </si>
  <si>
    <t>SAGES FEMMES HOSPIT</t>
  </si>
  <si>
    <t>SFHO</t>
  </si>
  <si>
    <t>SAGES-FEMMES Y COMPRIS ECOLE ET ENCADREMENT</t>
  </si>
  <si>
    <t xml:space="preserve">2810 </t>
  </si>
  <si>
    <t>RESP. PROJETS(S)</t>
  </si>
  <si>
    <t xml:space="preserve">Autres pers techn </t>
  </si>
  <si>
    <t>STEC</t>
  </si>
  <si>
    <t>RESP GESTION LOCAT</t>
  </si>
  <si>
    <t>Autres pers admin</t>
  </si>
  <si>
    <t>ADMI</t>
  </si>
  <si>
    <t>AUTRES PERSONNELS ADMINISTRATIFS</t>
  </si>
  <si>
    <t xml:space="preserve">1220 </t>
  </si>
  <si>
    <t>RES FIN CONT GEST</t>
  </si>
  <si>
    <t>RADIOPHYSICIEN</t>
  </si>
  <si>
    <t>Radiophysicien</t>
  </si>
  <si>
    <t>0MET</t>
  </si>
  <si>
    <t>AUTRES PERSONNELS DES SERVICES DE RADIOLOGIE</t>
  </si>
  <si>
    <t xml:space="preserve">4140 </t>
  </si>
  <si>
    <t>PUER CADRE SANTE PARAM</t>
  </si>
  <si>
    <t>PERSONNELS D' ENCADREMENT INFIRMIERS</t>
  </si>
  <si>
    <t xml:space="preserve">2120 </t>
  </si>
  <si>
    <t>PUER CAD SUP SANTE PARAM</t>
  </si>
  <si>
    <t>PUERICULTRICE</t>
  </si>
  <si>
    <t>INF SGS</t>
  </si>
  <si>
    <t>ISGS</t>
  </si>
  <si>
    <t>PUERICULTRICES DE</t>
  </si>
  <si>
    <t xml:space="preserve">2340 </t>
  </si>
  <si>
    <t>PSYCHOMOTRICIEN</t>
  </si>
  <si>
    <t>PSYCHOMOTRICIENS</t>
  </si>
  <si>
    <t>PMOT</t>
  </si>
  <si>
    <t xml:space="preserve">2470 </t>
  </si>
  <si>
    <t>PSYCHOLOGUE</t>
  </si>
  <si>
    <t>PSYCHOLOGUES</t>
  </si>
  <si>
    <t>PSYC</t>
  </si>
  <si>
    <t xml:space="preserve">2710 </t>
  </si>
  <si>
    <t>PREPARATEUR EN PHARMACIE HOSP.</t>
  </si>
  <si>
    <t>PREP PHARM HOSP A</t>
  </si>
  <si>
    <t>PPHA</t>
  </si>
  <si>
    <t>PREPARATEURS EN PHARMACIE</t>
  </si>
  <si>
    <t xml:space="preserve">4120 </t>
  </si>
  <si>
    <t>PR PH CAD SUP SANTE PARAM</t>
  </si>
  <si>
    <t>PR PH CAD SANTE PARAM</t>
  </si>
  <si>
    <t>PERM AUX REG MED 1</t>
  </si>
  <si>
    <t>PERM. AUX. REG MED</t>
  </si>
  <si>
    <t>PERM</t>
  </si>
  <si>
    <t>PEDICURE-PODO. CN</t>
  </si>
  <si>
    <t>PEDICURES PODOLO</t>
  </si>
  <si>
    <t>PPOD</t>
  </si>
  <si>
    <t>PEDICURES PODOLOGUES</t>
  </si>
  <si>
    <t xml:space="preserve">2420 </t>
  </si>
  <si>
    <t>PEDI CAD SUP PARAM</t>
  </si>
  <si>
    <t>PERSONNELS D' ENCADREMENT NON INFIRMIERS</t>
  </si>
  <si>
    <t xml:space="preserve">2130 </t>
  </si>
  <si>
    <t xml:space="preserve">OUVRIER PRINCIPAL 2 et 1 CL </t>
  </si>
  <si>
    <t xml:space="preserve">PERSONNEL OUVRIER </t>
  </si>
  <si>
    <t>OUVR</t>
  </si>
  <si>
    <t>PERSONNELS DES SERVICES OUVRIERS</t>
  </si>
  <si>
    <t xml:space="preserve">5130 </t>
  </si>
  <si>
    <t>AGENT D'ENTRETIEN QUALIFIE</t>
  </si>
  <si>
    <t>ORTHOPTISTES</t>
  </si>
  <si>
    <t>OTIS</t>
  </si>
  <si>
    <t xml:space="preserve">2440 </t>
  </si>
  <si>
    <t>ORTHOPHONISTES</t>
  </si>
  <si>
    <t>OPHO</t>
  </si>
  <si>
    <t xml:space="preserve">2430 </t>
  </si>
  <si>
    <t>ORTHOPH CAD PARAM</t>
  </si>
  <si>
    <t>MONITEUR EDUCATEUR</t>
  </si>
  <si>
    <t>MEDU</t>
  </si>
  <si>
    <t>AUTRES PERSONNELS EDUCATIFS ET SOCIAUX</t>
  </si>
  <si>
    <t xml:space="preserve">3130 </t>
  </si>
  <si>
    <t>MK CADRE PARAM</t>
  </si>
  <si>
    <t>MK CAD SUP PARAM</t>
  </si>
  <si>
    <t>MECANICIEN PROTHESISTE DENTAIRE CE</t>
  </si>
  <si>
    <t>AUTRES PERS MTEC A</t>
  </si>
  <si>
    <t>MEDA</t>
  </si>
  <si>
    <t>AUTRES PERSONNELS MEDICO-TECHNIQUES</t>
  </si>
  <si>
    <t xml:space="preserve">4150 </t>
  </si>
  <si>
    <t>MASSEUR KINE</t>
  </si>
  <si>
    <t>MAKI</t>
  </si>
  <si>
    <t>MASSEURS KINESITHERAPEUTES</t>
  </si>
  <si>
    <t xml:space="preserve">2410 </t>
  </si>
  <si>
    <t>MANIP.ELEC.MED</t>
  </si>
  <si>
    <t>MAEL</t>
  </si>
  <si>
    <t>MANIPULATEUR D'ELECTRO-RADIOLOGIE</t>
  </si>
  <si>
    <t xml:space="preserve">413B </t>
  </si>
  <si>
    <t>MAN.ELEC CAD.SANTE PARAMED</t>
  </si>
  <si>
    <t>MAN.ELEC CAD.SANTE</t>
  </si>
  <si>
    <t>MANC</t>
  </si>
  <si>
    <t>MANIPULATEUR D' ELECTRORADIOLOGIE MEDICALE</t>
  </si>
  <si>
    <t xml:space="preserve">413A </t>
  </si>
  <si>
    <t>MAN.ELEC CAD. SUP SANTE PARAMED</t>
  </si>
  <si>
    <t>MAITRISE OUVRIERE</t>
  </si>
  <si>
    <t>MAIT</t>
  </si>
  <si>
    <t>JURISTE</t>
  </si>
  <si>
    <t>INGENIEUR RECHERCHE CONTRACTUEL(LE)</t>
  </si>
  <si>
    <t xml:space="preserve">ING.HOSPITALIER </t>
  </si>
  <si>
    <t>INFG</t>
  </si>
  <si>
    <t>ING.HOSPITALIER CONTR G1</t>
  </si>
  <si>
    <t>ING.HOSPITALIER - GENERAL</t>
  </si>
  <si>
    <t>ING.HOSPITALIER  contr. niv. 1 et 2</t>
  </si>
  <si>
    <t>ING.HOSPITALIER - CHEF</t>
  </si>
  <si>
    <t>ING.HOSPITALIER</t>
  </si>
  <si>
    <t>ING.COND.OPER.I, II, III et IV</t>
  </si>
  <si>
    <t>INF CADRE PARAM</t>
  </si>
  <si>
    <t>INF CAD SUP PARAM</t>
  </si>
  <si>
    <t xml:space="preserve">INFIRMIER SOINS GENERAUX </t>
  </si>
  <si>
    <t>INFIRMIERS DE OU AUTORISES</t>
  </si>
  <si>
    <t xml:space="preserve">2210 </t>
  </si>
  <si>
    <t>IBODE CADRE PARAM</t>
  </si>
  <si>
    <t>IBODE CAD SUP PARA</t>
  </si>
  <si>
    <t>IBODE</t>
  </si>
  <si>
    <t xml:space="preserve">INF SGS </t>
  </si>
  <si>
    <t>INFIRMIERS DE BLOC OPERATOIRE</t>
  </si>
  <si>
    <t xml:space="preserve">2320 </t>
  </si>
  <si>
    <t>IADE CADRE PARAM</t>
  </si>
  <si>
    <t>IADE CAD SUP PARAM</t>
  </si>
  <si>
    <t>IADE</t>
  </si>
  <si>
    <t>INFIRMIERS ANESTHESISTES DE</t>
  </si>
  <si>
    <t xml:space="preserve">2310 </t>
  </si>
  <si>
    <t>GEST DE RISQUES</t>
  </si>
  <si>
    <t>ERGOTHERAPEUTE</t>
  </si>
  <si>
    <t>ERGO CAT. A</t>
  </si>
  <si>
    <t>ERGA</t>
  </si>
  <si>
    <t>ERGOTHERAPEUTES</t>
  </si>
  <si>
    <t xml:space="preserve">2460 </t>
  </si>
  <si>
    <t>ERGO CADRE PARAM</t>
  </si>
  <si>
    <t>ERGO CAD SUP PARAM</t>
  </si>
  <si>
    <t>EDUCAT JEUNES ENF.</t>
  </si>
  <si>
    <t>EDJF</t>
  </si>
  <si>
    <t xml:space="preserve">DIETETICIENS </t>
  </si>
  <si>
    <t>DIETETICIENS CAT A</t>
  </si>
  <si>
    <t>DIEA</t>
  </si>
  <si>
    <t>DIETETICIENS</t>
  </si>
  <si>
    <t xml:space="preserve">2450 </t>
  </si>
  <si>
    <t>DIET CADRE PARAM</t>
  </si>
  <si>
    <t>COORD. MAIEUTIQUE</t>
  </si>
  <si>
    <t>COO.RADIOVIGILANCE</t>
  </si>
  <si>
    <t>CONTRACT. GESTION</t>
  </si>
  <si>
    <t>CONSEILLER QUALITE</t>
  </si>
  <si>
    <t>CONSEIL FORM CONT</t>
  </si>
  <si>
    <t>CONS. CONJUGALE</t>
  </si>
  <si>
    <t>Autres pers seduc</t>
  </si>
  <si>
    <t>SOCI</t>
  </si>
  <si>
    <t>CONS COND TRAV</t>
  </si>
  <si>
    <t>AMBULANCIER</t>
  </si>
  <si>
    <t>CONDUCTEUR AMBUL.</t>
  </si>
  <si>
    <t>CAMB</t>
  </si>
  <si>
    <t>PERSONNELS DU PARC AUTOMOBILE</t>
  </si>
  <si>
    <t xml:space="preserve">5140 </t>
  </si>
  <si>
    <t>CHEF PRO G RISQUES</t>
  </si>
  <si>
    <t xml:space="preserve">Autres pers admin </t>
  </si>
  <si>
    <t>5110</t>
  </si>
  <si>
    <t>CHEF DE PROJET REC</t>
  </si>
  <si>
    <t>Autres pers soign</t>
  </si>
  <si>
    <t>CDD</t>
  </si>
  <si>
    <t>CHARGE(E) D'ETUDES CONTRACTUEL(LE)</t>
  </si>
  <si>
    <t>CHARGE DE RECHERCHE SCIENTIFIQUE CONT.</t>
  </si>
  <si>
    <t>CHARGE(E) DE MISSION</t>
  </si>
  <si>
    <t>PERSONNEL DE DIRECTION</t>
  </si>
  <si>
    <t xml:space="preserve">1110 </t>
  </si>
  <si>
    <t>CHARGE COMMUNIC.</t>
  </si>
  <si>
    <t>CH GESTION CONT et CH GEST LOCATIVE</t>
  </si>
  <si>
    <t>CADRE SOCIO-EDUCAT</t>
  </si>
  <si>
    <t>CASE</t>
  </si>
  <si>
    <t>CADRES SOCIO-EDUCATIFS</t>
  </si>
  <si>
    <t xml:space="preserve">3121 </t>
  </si>
  <si>
    <t>AUDIOPROTHESISTE C</t>
  </si>
  <si>
    <t>Autres pers mtech</t>
  </si>
  <si>
    <t>MEDT</t>
  </si>
  <si>
    <t>AUTRES EMPLOIS DES SERVICES DE  REEDUCATION</t>
  </si>
  <si>
    <t xml:space="preserve">2480 </t>
  </si>
  <si>
    <t>AUDIOMETRISTE</t>
  </si>
  <si>
    <t xml:space="preserve">Autres pers mtech </t>
  </si>
  <si>
    <t>ATTACHE ADMIN. HOSP.</t>
  </si>
  <si>
    <t>ATTACHE ADMIN HOSP</t>
  </si>
  <si>
    <t>ATAH</t>
  </si>
  <si>
    <t>ATT PRESSE (AAH)</t>
  </si>
  <si>
    <t>ASSISTANTE DENTAIRE CE</t>
  </si>
  <si>
    <t>ASSI DENTAIRE CATB</t>
  </si>
  <si>
    <t>ASDB</t>
  </si>
  <si>
    <t>AUTRES PERSONNELS DES SERVICES DE SOINS</t>
  </si>
  <si>
    <t xml:space="preserve">2620 </t>
  </si>
  <si>
    <t>ASSISTANT SOCIO-EDUCATIF</t>
  </si>
  <si>
    <t>ASSISTANT SOCIO-ED</t>
  </si>
  <si>
    <t>ASSE</t>
  </si>
  <si>
    <t>ASSISTANTS DE SERVICE SOCIAL</t>
  </si>
  <si>
    <t xml:space="preserve">3120 </t>
  </si>
  <si>
    <t>ASSISTANT QUALITE</t>
  </si>
  <si>
    <t>ASSIST. RECH CLIN et PPAL et ARC MONITEUR</t>
  </si>
  <si>
    <t>ASSISTANT MEDICO-ADMINISTRATIF</t>
  </si>
  <si>
    <t>ASSIST MEDICO-ADM</t>
  </si>
  <si>
    <t>ASMA</t>
  </si>
  <si>
    <t>SECRETAIRES MEDICAUX</t>
  </si>
  <si>
    <t xml:space="preserve">1210 </t>
  </si>
  <si>
    <t>ASS COMMUNICATION</t>
  </si>
  <si>
    <t>AGENT SERVICE HOSP. QUALIFIE</t>
  </si>
  <si>
    <t>AID SOIG ASH QUAL</t>
  </si>
  <si>
    <t>ASAH</t>
  </si>
  <si>
    <t>AGENTS DE SERVICE HOSPITALIER</t>
  </si>
  <si>
    <t xml:space="preserve">2610 </t>
  </si>
  <si>
    <t>ANIMATEUR</t>
  </si>
  <si>
    <t>ANIM</t>
  </si>
  <si>
    <t>AMPA gr 1</t>
  </si>
  <si>
    <t>AMPA</t>
  </si>
  <si>
    <t xml:space="preserve">AIDE-SOIGNANT (pour métiers AS, AP) </t>
  </si>
  <si>
    <t>AS/AUX PUER CATB</t>
  </si>
  <si>
    <t>ASAP</t>
  </si>
  <si>
    <t>AIDES SOIGNANTS</t>
  </si>
  <si>
    <t xml:space="preserve">2510 </t>
  </si>
  <si>
    <t>AGT.MORT.DES.1C.CE</t>
  </si>
  <si>
    <t>AGT MORT &amp; DESINF.</t>
  </si>
  <si>
    <t>AGTA</t>
  </si>
  <si>
    <t>ADJT ACHETEUR</t>
  </si>
  <si>
    <t>ADJOINT DES CADRES HOSP.</t>
  </si>
  <si>
    <t>ADJ.CADRE HOSPITA</t>
  </si>
  <si>
    <t>ADCH</t>
  </si>
  <si>
    <t>ADJOINT ADMINISTRATIF</t>
  </si>
  <si>
    <t>ADJ.ADMINISTRATIF</t>
  </si>
  <si>
    <t>ADAH</t>
  </si>
  <si>
    <t>ACHETEUR CONTRACT.</t>
  </si>
  <si>
    <t xml:space="preserve">COUT MOYEN DAN / crédits fléchés … </t>
  </si>
  <si>
    <t xml:space="preserve">STATUT </t>
  </si>
  <si>
    <t>Précision regroupement de grades</t>
  </si>
  <si>
    <t>LIBELLE CORPS</t>
  </si>
  <si>
    <t>CODE CORPS</t>
  </si>
  <si>
    <t>Libellé SAE</t>
  </si>
  <si>
    <t>SAE</t>
  </si>
  <si>
    <r>
      <t xml:space="preserve">âgées dans le </t>
    </r>
    <r>
      <rPr>
        <b/>
        <sz val="11"/>
        <color rgb="FFFF0000"/>
        <rFont val="Calibri"/>
        <family val="2"/>
        <scheme val="minor"/>
      </rPr>
      <t>PAM IVIE</t>
    </r>
    <r>
      <rPr>
        <b/>
        <sz val="11"/>
        <color theme="1"/>
        <rFont val="Calibri"/>
        <family val="2"/>
        <scheme val="minor"/>
      </rPr>
      <t xml:space="preserve"> </t>
    </r>
  </si>
  <si>
    <r>
      <rPr>
        <sz val="11"/>
        <color theme="9"/>
        <rFont val="Calibri"/>
        <family val="2"/>
        <scheme val="minor"/>
      </rPr>
      <t>Correction 2023</t>
    </r>
    <r>
      <rPr>
        <sz val="11"/>
        <color theme="1"/>
        <rFont val="Calibri"/>
        <family val="2"/>
        <scheme val="minor"/>
      </rPr>
      <t xml:space="preserve"> : intégration EAP de la revalorisation des 1.5% du point d'indice sur 6 mois DE + 5 POINTS IM au 01/01/2024</t>
    </r>
  </si>
  <si>
    <t xml:space="preserve"> travaillant auprès des personnes </t>
  </si>
  <si>
    <r>
      <rPr>
        <sz val="11"/>
        <color theme="9"/>
        <rFont val="Calibri"/>
        <family val="2"/>
        <scheme val="minor"/>
      </rPr>
      <t>DONT</t>
    </r>
    <r>
      <rPr>
        <sz val="11"/>
        <color theme="1"/>
        <rFont val="Calibri"/>
        <family val="2"/>
        <scheme val="minor"/>
      </rPr>
      <t xml:space="preserve"> : Prime de service pour le personnel TIT </t>
    </r>
  </si>
  <si>
    <r>
      <t xml:space="preserve">+ </t>
    </r>
    <r>
      <rPr>
        <b/>
        <sz val="11"/>
        <color theme="1"/>
        <rFont val="Calibri"/>
        <family val="2"/>
        <scheme val="minor"/>
      </rPr>
      <t>2152.32€ pour les aides-soignants</t>
    </r>
  </si>
  <si>
    <r>
      <rPr>
        <sz val="11"/>
        <color rgb="FFFF0000"/>
        <rFont val="Calibri"/>
        <family val="2"/>
        <scheme val="minor"/>
      </rPr>
      <t>HORS</t>
    </r>
    <r>
      <rPr>
        <sz val="11"/>
        <color theme="1"/>
        <rFont val="Calibri"/>
        <family val="2"/>
        <scheme val="minor"/>
      </rPr>
      <t xml:space="preserve"> : liste ci-jointe et notamment APE, PENSION D'INVALIDITE, INDEMNITE DEPART VOLONTAIRE, INDEMNITE EXCEPTIONNELLE MOBILITE, MAJ. COVID-19 des HS, PRIME GRAND ÂGE et S.F.T. ……</t>
    </r>
  </si>
  <si>
    <t>PRIME GRAND AGE :</t>
  </si>
  <si>
    <r>
      <rPr>
        <b/>
        <u/>
        <sz val="18"/>
        <color rgb="FFFF0000"/>
        <rFont val="Arial"/>
        <family val="2"/>
      </rPr>
      <t>Grille budgétaire AAP 2025</t>
    </r>
    <r>
      <rPr>
        <b/>
        <sz val="18"/>
        <color rgb="FFFF0000"/>
        <rFont val="Arial"/>
        <family val="2"/>
      </rPr>
      <t xml:space="preserve">
Financement par la DGOS des établissements de santé, GCS, maisons de santé ou centres de santé
 pour les appels à projets :
</t>
    </r>
    <r>
      <rPr>
        <b/>
        <sz val="18"/>
        <color rgb="FF00B0F0"/>
        <rFont val="Arial"/>
        <family val="2"/>
      </rPr>
      <t>PHRC-I AuRA 2025</t>
    </r>
  </si>
  <si>
    <t xml:space="preserve">METHODE de calcul du CM 2024 sur la base du CM réalisé en 2023 : </t>
  </si>
  <si>
    <t>COUTS MOYEN AUX HCL (en attente de mise à jour pour 2025)</t>
  </si>
  <si>
    <t>COUTS MOYENS HCL 2024 (en attente de mise à jour pour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</si>
</sst>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0\ &quot;€&quot;;\-#,##0\ &quot;€&quot;"/>
    <numFmt numFmtId="6" formatCode="#,##0\ &quot;€&quot;;[Red]\-#,##0\ &quot;€&quot;"/>
    <numFmt numFmtId="44" formatCode="_-* #,##0.00\ &quot;€&quot;_-;\-* #,##0.00\ &quot;€&quot;_-;_-* &quot;-&quot;??\ &quot;€&quot;_-;_-@_-"/>
    <numFmt numFmtId="43" formatCode="_-* #,##0.00\ _€_-;\-* #,##0.00\ _€_-;_-* &quot;-&quot;??\ _€_-;_-@_-"/>
    <numFmt numFmtId="164" formatCode="_-* #,##0.00_-;\-* #,##0.00_-;_-* &quot;-&quot;??_-;_-@_-"/>
    <numFmt numFmtId="165" formatCode="_-* #,##0\ [$€-40C]_-;\-* #,##0\ [$€-40C]_-;_-* &quot;-&quot;??\ [$€-40C]_-;_-@_-"/>
    <numFmt numFmtId="166" formatCode="_-* #,##0\ &quot;€&quot;_-;\-* #,##0\ &quot;€&quot;_-;_-* &quot;-&quot;??\ &quot;€&quot;_-;_-@_-"/>
    <numFmt numFmtId="167" formatCode="#,##0.0"/>
    <numFmt numFmtId="168" formatCode="0.0"/>
    <numFmt numFmtId="169" formatCode="#,##0.00\ &quot;€&quot;"/>
    <numFmt numFmtId="170" formatCode="_-* #,##0_-;\-* #,##0_-;_-* &quot;-&quot;??_-;_-@_-"/>
  </numFmts>
  <fonts count="113" x14ac:knownFonts="1">
    <font>
      <sz val="11"/>
      <color theme="1"/>
      <name val="Calibri"/>
      <family val="2"/>
      <scheme val="minor"/>
    </font>
    <font>
      <b/>
      <sz val="11"/>
      <name val="Arial"/>
      <family val="2"/>
    </font>
    <font>
      <sz val="11"/>
      <name val="Arial"/>
      <family val="2"/>
    </font>
    <font>
      <b/>
      <sz val="11"/>
      <color indexed="12"/>
      <name val="Arial"/>
      <family val="2"/>
    </font>
    <font>
      <b/>
      <sz val="10"/>
      <name val="Arial"/>
      <family val="2"/>
    </font>
    <font>
      <b/>
      <u/>
      <sz val="11"/>
      <name val="Arial"/>
      <family val="2"/>
    </font>
    <font>
      <b/>
      <sz val="16"/>
      <name val="Arial"/>
      <family val="2"/>
    </font>
    <font>
      <b/>
      <sz val="9"/>
      <name val="Arial"/>
      <family val="2"/>
    </font>
    <font>
      <b/>
      <u val="double"/>
      <sz val="11"/>
      <name val="Arial"/>
      <family val="2"/>
    </font>
    <font>
      <sz val="8"/>
      <color indexed="81"/>
      <name val="Tahoma"/>
      <family val="2"/>
    </font>
    <font>
      <b/>
      <sz val="14"/>
      <name val="Arial"/>
      <family val="2"/>
    </font>
    <font>
      <b/>
      <sz val="11"/>
      <color indexed="81"/>
      <name val="Tahoma"/>
      <family val="2"/>
    </font>
    <font>
      <sz val="11"/>
      <color indexed="81"/>
      <name val="Tahoma"/>
      <family val="2"/>
    </font>
    <font>
      <i/>
      <sz val="18"/>
      <color indexed="8"/>
      <name val="Arial Narrow"/>
      <family val="2"/>
    </font>
    <font>
      <b/>
      <i/>
      <sz val="18"/>
      <color indexed="8"/>
      <name val="Arial Narrow"/>
      <family val="2"/>
    </font>
    <font>
      <i/>
      <u/>
      <sz val="18"/>
      <color indexed="8"/>
      <name val="Arial Narrow"/>
      <family val="2"/>
    </font>
    <font>
      <b/>
      <i/>
      <u/>
      <sz val="18"/>
      <color indexed="8"/>
      <name val="Arial Narrow"/>
      <family val="2"/>
    </font>
    <font>
      <b/>
      <sz val="14"/>
      <color indexed="12"/>
      <name val="Arial"/>
      <family val="2"/>
    </font>
    <font>
      <b/>
      <sz val="11"/>
      <color theme="1"/>
      <name val="Calibri"/>
      <family val="2"/>
      <scheme val="minor"/>
    </font>
    <font>
      <i/>
      <sz val="18"/>
      <color theme="1"/>
      <name val="Arial Narrow"/>
      <family val="2"/>
    </font>
    <font>
      <sz val="24"/>
      <color theme="1"/>
      <name val="Calibri"/>
      <family val="2"/>
      <scheme val="minor"/>
    </font>
    <font>
      <sz val="22"/>
      <color theme="1"/>
      <name val="Calibri"/>
      <family val="2"/>
      <scheme val="minor"/>
    </font>
    <font>
      <sz val="20"/>
      <color theme="1"/>
      <name val="Calibri"/>
      <family val="2"/>
      <scheme val="minor"/>
    </font>
    <font>
      <b/>
      <sz val="11"/>
      <color rgb="FFC00000"/>
      <name val="Calibri"/>
      <family val="2"/>
      <scheme val="minor"/>
    </font>
    <font>
      <sz val="9"/>
      <color indexed="81"/>
      <name val="Tahoma"/>
      <family val="2"/>
    </font>
    <font>
      <sz val="11"/>
      <name val="Calibri"/>
      <family val="2"/>
      <scheme val="minor"/>
    </font>
    <font>
      <b/>
      <sz val="11"/>
      <color theme="1"/>
      <name val="Arial"/>
      <family val="2"/>
    </font>
    <font>
      <sz val="11"/>
      <color theme="1"/>
      <name val="Arial"/>
      <family val="2"/>
    </font>
    <font>
      <b/>
      <sz val="9"/>
      <color indexed="81"/>
      <name val="Tahoma"/>
      <family val="2"/>
    </font>
    <font>
      <b/>
      <sz val="10"/>
      <color theme="1"/>
      <name val="Arial"/>
      <family val="2"/>
    </font>
    <font>
      <b/>
      <sz val="11"/>
      <color indexed="81"/>
      <name val="Arial"/>
      <family val="2"/>
    </font>
    <font>
      <b/>
      <sz val="18"/>
      <name val="Arial"/>
      <family val="2"/>
    </font>
    <font>
      <b/>
      <u/>
      <sz val="11"/>
      <color rgb="FFFF0000"/>
      <name val="Arial"/>
      <family val="2"/>
    </font>
    <font>
      <b/>
      <u/>
      <sz val="20"/>
      <color rgb="FFFF0000"/>
      <name val="Arial"/>
      <family val="2"/>
    </font>
    <font>
      <b/>
      <sz val="16"/>
      <color theme="1"/>
      <name val="Arial"/>
      <family val="2"/>
    </font>
    <font>
      <sz val="16"/>
      <color theme="1"/>
      <name val="Arial"/>
      <family val="2"/>
    </font>
    <font>
      <b/>
      <sz val="12"/>
      <name val="Arial"/>
      <family val="2"/>
    </font>
    <font>
      <b/>
      <u/>
      <sz val="12"/>
      <name val="Arial"/>
      <family val="2"/>
    </font>
    <font>
      <b/>
      <u val="double"/>
      <sz val="12"/>
      <name val="Arial"/>
      <family val="2"/>
    </font>
    <font>
      <sz val="12"/>
      <color theme="1"/>
      <name val="Arial"/>
      <family val="2"/>
    </font>
    <font>
      <b/>
      <sz val="12"/>
      <color theme="1"/>
      <name val="Arial"/>
      <family val="2"/>
    </font>
    <font>
      <sz val="11"/>
      <color rgb="FFC00000"/>
      <name val="Arial"/>
      <family val="2"/>
    </font>
    <font>
      <sz val="11"/>
      <color indexed="81"/>
      <name val="Arial"/>
      <family val="2"/>
    </font>
    <font>
      <b/>
      <sz val="16"/>
      <color rgb="FFFF0000"/>
      <name val="Arial"/>
      <family val="2"/>
    </font>
    <font>
      <b/>
      <sz val="18"/>
      <color rgb="FFFF0000"/>
      <name val="Arial"/>
      <family val="2"/>
    </font>
    <font>
      <b/>
      <u/>
      <sz val="18"/>
      <color rgb="FFFF0000"/>
      <name val="Arial"/>
      <family val="2"/>
    </font>
    <font>
      <sz val="18"/>
      <color rgb="FFFF0000"/>
      <name val="Arial"/>
      <family val="2"/>
    </font>
    <font>
      <sz val="11"/>
      <color theme="1"/>
      <name val="Calibri"/>
      <family val="2"/>
      <scheme val="minor"/>
    </font>
    <font>
      <b/>
      <sz val="11"/>
      <color rgb="FFFF0000"/>
      <name val="Arial"/>
      <family val="2"/>
    </font>
    <font>
      <b/>
      <u/>
      <sz val="11"/>
      <color rgb="FFFF0000"/>
      <name val="Calibri"/>
      <family val="2"/>
      <scheme val="minor"/>
    </font>
    <font>
      <b/>
      <sz val="9"/>
      <color rgb="FFFF0000"/>
      <name val="Arial"/>
      <family val="2"/>
    </font>
    <font>
      <b/>
      <sz val="14"/>
      <color theme="1"/>
      <name val="Calibri"/>
      <family val="2"/>
      <scheme val="minor"/>
    </font>
    <font>
      <b/>
      <u/>
      <sz val="11"/>
      <color theme="1"/>
      <name val="Calibri"/>
      <family val="2"/>
      <scheme val="minor"/>
    </font>
    <font>
      <u/>
      <sz val="11"/>
      <color theme="1"/>
      <name val="Calibri"/>
      <family val="2"/>
      <scheme val="minor"/>
    </font>
    <font>
      <b/>
      <sz val="11"/>
      <color rgb="FFFF0000"/>
      <name val="Calibri"/>
      <family val="2"/>
      <scheme val="minor"/>
    </font>
    <font>
      <u/>
      <sz val="11"/>
      <color theme="10"/>
      <name val="Calibri"/>
      <family val="2"/>
      <scheme val="minor"/>
    </font>
    <font>
      <b/>
      <u/>
      <sz val="26"/>
      <color rgb="FFFF0000"/>
      <name val="Arial"/>
      <family val="2"/>
    </font>
    <font>
      <b/>
      <sz val="11"/>
      <color rgb="FF00B050"/>
      <name val="Arial"/>
      <family val="2"/>
    </font>
    <font>
      <b/>
      <sz val="11"/>
      <name val="Calibri"/>
      <family val="2"/>
      <scheme val="minor"/>
    </font>
    <font>
      <b/>
      <sz val="12"/>
      <color rgb="FFFF0000"/>
      <name val="Arial"/>
      <family val="2"/>
    </font>
    <font>
      <b/>
      <sz val="10"/>
      <color rgb="FFFF0000"/>
      <name val="Arial"/>
      <family val="2"/>
    </font>
    <font>
      <b/>
      <sz val="15"/>
      <color theme="3"/>
      <name val="Calibri"/>
      <family val="2"/>
      <scheme val="minor"/>
    </font>
    <font>
      <b/>
      <sz val="11"/>
      <color theme="0"/>
      <name val="Calibri"/>
      <family val="2"/>
      <scheme val="minor"/>
    </font>
    <font>
      <sz val="11"/>
      <color rgb="FFFF0000"/>
      <name val="Calibri"/>
      <family val="2"/>
      <scheme val="minor"/>
    </font>
    <font>
      <sz val="11"/>
      <color theme="9" tint="-0.249977111117893"/>
      <name val="Calibri"/>
      <family val="2"/>
      <scheme val="minor"/>
    </font>
    <font>
      <b/>
      <sz val="11"/>
      <color theme="9" tint="-0.249977111117893"/>
      <name val="Calibri"/>
      <family val="2"/>
      <scheme val="minor"/>
    </font>
    <font>
      <b/>
      <sz val="14"/>
      <color rgb="FFC00000"/>
      <name val="Calibri"/>
      <family val="2"/>
      <scheme val="minor"/>
    </font>
    <font>
      <b/>
      <sz val="14"/>
      <name val="Calibri"/>
      <family val="2"/>
      <scheme val="minor"/>
    </font>
    <font>
      <sz val="14"/>
      <name val="Calibri"/>
      <family val="2"/>
      <scheme val="minor"/>
    </font>
    <font>
      <sz val="14"/>
      <color theme="1"/>
      <name val="Calibri"/>
      <family val="2"/>
      <scheme val="minor"/>
    </font>
    <font>
      <b/>
      <i/>
      <sz val="11"/>
      <name val="Calibri"/>
      <family val="2"/>
      <scheme val="minor"/>
    </font>
    <font>
      <sz val="11"/>
      <color indexed="8"/>
      <name val="Calibri"/>
      <family val="2"/>
      <scheme val="minor"/>
    </font>
    <font>
      <b/>
      <sz val="11"/>
      <color indexed="8"/>
      <name val="Calibri"/>
      <family val="2"/>
      <scheme val="minor"/>
    </font>
    <font>
      <sz val="9"/>
      <color indexed="8"/>
      <name val="Calibri"/>
      <family val="2"/>
      <scheme val="minor"/>
    </font>
    <font>
      <b/>
      <sz val="26"/>
      <color theme="0"/>
      <name val="Calibri"/>
      <family val="2"/>
      <scheme val="minor"/>
    </font>
    <font>
      <i/>
      <sz val="11"/>
      <name val="Calibri"/>
      <family val="2"/>
      <scheme val="minor"/>
    </font>
    <font>
      <sz val="10"/>
      <name val="Calibri"/>
      <family val="2"/>
      <scheme val="minor"/>
    </font>
    <font>
      <b/>
      <i/>
      <sz val="12"/>
      <color theme="1"/>
      <name val="Calibri"/>
      <family val="2"/>
      <scheme val="minor"/>
    </font>
    <font>
      <b/>
      <i/>
      <sz val="12"/>
      <name val="Calibri"/>
      <family val="2"/>
      <scheme val="minor"/>
    </font>
    <font>
      <b/>
      <sz val="10"/>
      <name val="Calibri"/>
      <family val="2"/>
      <scheme val="minor"/>
    </font>
    <font>
      <b/>
      <sz val="10"/>
      <color theme="0"/>
      <name val="Calibri"/>
      <family val="2"/>
      <scheme val="minor"/>
    </font>
    <font>
      <b/>
      <sz val="16"/>
      <color theme="0"/>
      <name val="Calibri"/>
      <family val="2"/>
      <scheme val="minor"/>
    </font>
    <font>
      <i/>
      <sz val="10"/>
      <name val="Calibri"/>
      <family val="2"/>
      <scheme val="minor"/>
    </font>
    <font>
      <b/>
      <i/>
      <sz val="11"/>
      <color theme="1"/>
      <name val="Calibri"/>
      <family val="2"/>
      <scheme val="minor"/>
    </font>
    <font>
      <b/>
      <i/>
      <sz val="10"/>
      <name val="Calibri"/>
      <family val="2"/>
      <scheme val="minor"/>
    </font>
    <font>
      <b/>
      <sz val="10"/>
      <color theme="1"/>
      <name val="Calibri"/>
      <family val="2"/>
      <scheme val="minor"/>
    </font>
    <font>
      <sz val="10"/>
      <color theme="1"/>
      <name val="Calibri"/>
      <family val="2"/>
      <scheme val="minor"/>
    </font>
    <font>
      <i/>
      <sz val="11"/>
      <color theme="1"/>
      <name val="Calibri"/>
      <family val="2"/>
      <scheme val="minor"/>
    </font>
    <font>
      <b/>
      <strike/>
      <sz val="10"/>
      <color rgb="FFFF0000"/>
      <name val="Calibri"/>
      <family val="2"/>
      <scheme val="minor"/>
    </font>
    <font>
      <b/>
      <sz val="16"/>
      <name val="Calibri"/>
      <family val="2"/>
      <scheme val="minor"/>
    </font>
    <font>
      <i/>
      <sz val="9"/>
      <color theme="1"/>
      <name val="Calibri"/>
      <family val="2"/>
      <scheme val="minor"/>
    </font>
    <font>
      <sz val="11"/>
      <color rgb="FFBCCFE6"/>
      <name val="Calibri"/>
      <family val="2"/>
      <scheme val="minor"/>
    </font>
    <font>
      <b/>
      <sz val="11"/>
      <color rgb="FF00B050"/>
      <name val="Calibri"/>
      <family val="2"/>
      <scheme val="minor"/>
    </font>
    <font>
      <b/>
      <sz val="26"/>
      <color theme="4"/>
      <name val="Calibri"/>
      <family val="2"/>
      <scheme val="minor"/>
    </font>
    <font>
      <sz val="9"/>
      <name val="Calibri"/>
      <family val="2"/>
      <scheme val="minor"/>
    </font>
    <font>
      <b/>
      <sz val="9"/>
      <name val="Calibri"/>
      <family val="2"/>
      <scheme val="minor"/>
    </font>
    <font>
      <sz val="11"/>
      <color theme="4" tint="-0.249977111117893"/>
      <name val="Calibri"/>
      <family val="2"/>
      <scheme val="minor"/>
    </font>
    <font>
      <b/>
      <sz val="11"/>
      <color theme="4" tint="-0.249977111117893"/>
      <name val="Calibri"/>
      <family val="2"/>
      <scheme val="minor"/>
    </font>
    <font>
      <i/>
      <sz val="12"/>
      <name val="Calibri"/>
      <family val="2"/>
      <scheme val="minor"/>
    </font>
    <font>
      <i/>
      <sz val="12"/>
      <color theme="1"/>
      <name val="Calibri"/>
      <family val="2"/>
      <scheme val="minor"/>
    </font>
    <font>
      <b/>
      <i/>
      <sz val="12"/>
      <color rgb="FFFF0000"/>
      <name val="Calibri"/>
      <family val="2"/>
      <scheme val="minor"/>
    </font>
    <font>
      <b/>
      <sz val="11"/>
      <color theme="6" tint="-0.499984740745262"/>
      <name val="Calibri"/>
      <family val="2"/>
      <scheme val="minor"/>
    </font>
    <font>
      <b/>
      <sz val="26"/>
      <color rgb="FFC00000"/>
      <name val="Calibri"/>
      <family val="2"/>
      <scheme val="minor"/>
    </font>
    <font>
      <sz val="10"/>
      <color theme="9" tint="-0.249977111117893"/>
      <name val="Calibri"/>
      <family val="2"/>
      <scheme val="minor"/>
    </font>
    <font>
      <sz val="11"/>
      <color theme="6" tint="-0.499984740745262"/>
      <name val="Calibri"/>
      <family val="2"/>
      <scheme val="minor"/>
    </font>
    <font>
      <sz val="11"/>
      <color theme="4" tint="-0.499984740745262"/>
      <name val="Calibri"/>
      <family val="2"/>
      <scheme val="minor"/>
    </font>
    <font>
      <sz val="11"/>
      <color theme="5" tint="-0.249977111117893"/>
      <name val="Calibri"/>
      <family val="2"/>
      <scheme val="minor"/>
    </font>
    <font>
      <sz val="11"/>
      <color rgb="FF7030A0"/>
      <name val="Calibri"/>
      <family val="2"/>
      <scheme val="minor"/>
    </font>
    <font>
      <b/>
      <sz val="14"/>
      <color theme="0"/>
      <name val="Calibri"/>
      <family val="2"/>
      <scheme val="minor"/>
    </font>
    <font>
      <b/>
      <sz val="11"/>
      <color theme="7" tint="-0.499984740745262"/>
      <name val="Calibri"/>
      <family val="2"/>
      <scheme val="minor"/>
    </font>
    <font>
      <sz val="11"/>
      <color theme="9"/>
      <name val="Calibri"/>
      <family val="2"/>
      <scheme val="minor"/>
    </font>
    <font>
      <b/>
      <u val="singleAccounting"/>
      <sz val="11"/>
      <color theme="1"/>
      <name val="Calibri"/>
      <family val="2"/>
      <scheme val="minor"/>
    </font>
    <font>
      <b/>
      <sz val="18"/>
      <color rgb="FF00B0F0"/>
      <name val="Arial"/>
      <family val="2"/>
    </font>
  </fonts>
  <fills count="30">
    <fill>
      <patternFill patternType="none"/>
    </fill>
    <fill>
      <patternFill patternType="gray125"/>
    </fill>
    <fill>
      <patternFill patternType="solid">
        <fgColor theme="5" tint="0.79998168889431442"/>
        <bgColor indexed="64"/>
      </patternFill>
    </fill>
    <fill>
      <patternFill patternType="solid">
        <fgColor rgb="FFFF6699"/>
        <bgColor indexed="64"/>
      </patternFill>
    </fill>
    <fill>
      <patternFill patternType="solid">
        <fgColor rgb="FFEABCD6"/>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1" tint="0.34998626667073579"/>
        <bgColor indexed="64"/>
      </patternFill>
    </fill>
    <fill>
      <patternFill patternType="solid">
        <fgColor rgb="FFF2DCDB"/>
        <bgColor indexed="64"/>
      </patternFill>
    </fill>
    <fill>
      <patternFill patternType="solid">
        <fgColor rgb="FFC4D79B"/>
        <bgColor indexed="64"/>
      </patternFill>
    </fill>
    <fill>
      <patternFill patternType="solid">
        <fgColor theme="0"/>
        <bgColor indexed="64"/>
      </patternFill>
    </fill>
    <fill>
      <patternFill patternType="solid">
        <fgColor rgb="FFFFC000"/>
        <bgColor indexed="64"/>
      </patternFill>
    </fill>
    <fill>
      <patternFill patternType="solid">
        <fgColor theme="4" tint="0.79998168889431442"/>
        <bgColor indexed="65"/>
      </patternFill>
    </fill>
    <fill>
      <patternFill patternType="solid">
        <fgColor rgb="FFFFFF00"/>
        <bgColor indexed="64"/>
      </patternFill>
    </fill>
    <fill>
      <patternFill patternType="solid">
        <fgColor theme="0" tint="-0.14999847407452621"/>
        <bgColor indexed="64"/>
      </patternFill>
    </fill>
    <fill>
      <patternFill patternType="solid">
        <fgColor rgb="FF006F80"/>
        <bgColor indexed="64"/>
      </patternFill>
    </fill>
    <fill>
      <patternFill patternType="solid">
        <fgColor theme="8"/>
        <bgColor indexed="64"/>
      </patternFill>
    </fill>
    <fill>
      <patternFill patternType="solid">
        <fgColor theme="4" tint="0.39997558519241921"/>
        <bgColor indexed="64"/>
      </patternFill>
    </fill>
    <fill>
      <patternFill patternType="solid">
        <fgColor rgb="FFBCCFE6"/>
        <bgColor indexed="64"/>
      </patternFill>
    </fill>
    <fill>
      <patternFill patternType="solid">
        <fgColor rgb="FF99FF99"/>
        <bgColor indexed="64"/>
      </patternFill>
    </fill>
    <fill>
      <patternFill patternType="solid">
        <fgColor rgb="FFE35487"/>
        <bgColor indexed="64"/>
      </patternFill>
    </fill>
    <fill>
      <patternFill patternType="solid">
        <fgColor theme="9" tint="0.59999389629810485"/>
        <bgColor indexed="64"/>
      </patternFill>
    </fill>
    <fill>
      <patternFill patternType="solid">
        <fgColor rgb="FF01A87A"/>
        <bgColor indexed="64"/>
      </patternFill>
    </fill>
    <fill>
      <patternFill patternType="solid">
        <fgColor rgb="FFDDD9C4"/>
        <bgColor indexed="64"/>
      </patternFill>
    </fill>
    <fill>
      <patternFill patternType="solid">
        <fgColor theme="8" tint="0.79998168889431442"/>
        <bgColor indexed="64"/>
      </patternFill>
    </fill>
    <fill>
      <patternFill patternType="solid">
        <fgColor rgb="FFFF0000"/>
        <bgColor indexed="64"/>
      </patternFill>
    </fill>
  </fills>
  <borders count="8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top/>
      <bottom style="thick">
        <color theme="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hair">
        <color indexed="64"/>
      </left>
      <right style="hair">
        <color indexed="64"/>
      </right>
      <top style="thin">
        <color indexed="64"/>
      </top>
      <bottom/>
      <diagonal/>
    </border>
    <border>
      <left/>
      <right style="thin">
        <color indexed="64"/>
      </right>
      <top/>
      <bottom/>
      <diagonal/>
    </border>
    <border>
      <left style="hair">
        <color indexed="64"/>
      </left>
      <right style="hair">
        <color indexed="64"/>
      </right>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s>
  <cellStyleXfs count="8">
    <xf numFmtId="0" fontId="0" fillId="0" borderId="0"/>
    <xf numFmtId="9" fontId="47" fillId="0" borderId="0" applyFont="0" applyFill="0" applyBorder="0" applyAlignment="0" applyProtection="0"/>
    <xf numFmtId="44" fontId="47" fillId="0" borderId="0" applyFont="0" applyFill="0" applyBorder="0" applyAlignment="0" applyProtection="0"/>
    <xf numFmtId="164" fontId="47" fillId="0" borderId="0" applyFont="0" applyFill="0" applyBorder="0" applyAlignment="0" applyProtection="0"/>
    <xf numFmtId="0" fontId="55" fillId="0" borderId="0" applyNumberFormat="0" applyFill="0" applyBorder="0" applyAlignment="0" applyProtection="0"/>
    <xf numFmtId="0" fontId="61" fillId="0" borderId="51" applyNumberFormat="0" applyFill="0" applyAlignment="0" applyProtection="0"/>
    <xf numFmtId="0" fontId="47" fillId="16" borderId="0" applyNumberFormat="0" applyBorder="0" applyAlignment="0" applyProtection="0"/>
    <xf numFmtId="43" fontId="47" fillId="0" borderId="0" applyFont="0" applyFill="0" applyBorder="0" applyAlignment="0" applyProtection="0"/>
  </cellStyleXfs>
  <cellXfs count="795">
    <xf numFmtId="0" fontId="0" fillId="0" borderId="0" xfId="0"/>
    <xf numFmtId="0" fontId="1" fillId="0" borderId="0" xfId="0" applyFont="1" applyAlignment="1">
      <alignment horizontal="left"/>
    </xf>
    <xf numFmtId="0" fontId="2" fillId="0" borderId="0" xfId="0" applyFont="1" applyAlignment="1">
      <alignment horizontal="center" vertical="center"/>
    </xf>
    <xf numFmtId="0" fontId="2" fillId="0" borderId="3" xfId="0" applyFont="1" applyBorder="1" applyAlignment="1">
      <alignment horizontal="left" vertical="center" wrapText="1" indent="1"/>
    </xf>
    <xf numFmtId="3" fontId="2" fillId="0" borderId="3" xfId="0" applyNumberFormat="1" applyFont="1" applyBorder="1" applyAlignment="1">
      <alignment horizontal="center" vertical="center"/>
    </xf>
    <xf numFmtId="3" fontId="2" fillId="0" borderId="5" xfId="0" applyNumberFormat="1" applyFont="1" applyBorder="1" applyAlignment="1">
      <alignment horizontal="center" vertical="center"/>
    </xf>
    <xf numFmtId="0" fontId="1" fillId="0" borderId="3" xfId="0" applyFont="1" applyBorder="1" applyAlignment="1">
      <alignment horizontal="left" vertical="center" wrapText="1" indent="1"/>
    </xf>
    <xf numFmtId="0" fontId="1" fillId="0" borderId="6" xfId="0" applyFont="1" applyBorder="1" applyAlignment="1">
      <alignment horizontal="left" vertical="center" wrapText="1" indent="1"/>
    </xf>
    <xf numFmtId="0" fontId="1" fillId="0" borderId="0" xfId="0" applyFont="1" applyAlignment="1">
      <alignment horizontal="center" vertical="center"/>
    </xf>
    <xf numFmtId="3" fontId="1" fillId="0" borderId="0" xfId="0" applyNumberFormat="1" applyFont="1" applyAlignment="1">
      <alignment horizontal="center" vertical="center"/>
    </xf>
    <xf numFmtId="3" fontId="3" fillId="2" borderId="1" xfId="0" applyNumberFormat="1" applyFont="1" applyFill="1" applyBorder="1" applyAlignment="1">
      <alignment horizontal="center" vertical="center" wrapText="1"/>
    </xf>
    <xf numFmtId="3" fontId="2" fillId="0" borderId="3" xfId="0" applyNumberFormat="1" applyFont="1" applyBorder="1" applyAlignment="1">
      <alignment horizontal="center" vertical="center" wrapText="1"/>
    </xf>
    <xf numFmtId="3" fontId="2" fillId="0" borderId="0" xfId="0" applyNumberFormat="1" applyFont="1" applyAlignment="1">
      <alignment horizontal="center" vertical="center"/>
    </xf>
    <xf numFmtId="3" fontId="2"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4" fontId="2" fillId="0" borderId="3" xfId="0" applyNumberFormat="1" applyFont="1" applyBorder="1" applyAlignment="1">
      <alignment horizontal="center" vertical="center"/>
    </xf>
    <xf numFmtId="3" fontId="1" fillId="0" borderId="6" xfId="0" applyNumberFormat="1" applyFont="1" applyBorder="1" applyAlignment="1">
      <alignment horizontal="center" vertical="center" wrapText="1"/>
    </xf>
    <xf numFmtId="0" fontId="1" fillId="2" borderId="11" xfId="0" applyFont="1" applyFill="1" applyBorder="1" applyAlignment="1">
      <alignment horizontal="center" vertical="center" wrapText="1"/>
    </xf>
    <xf numFmtId="0" fontId="0" fillId="0" borderId="0" xfId="0" applyAlignment="1">
      <alignment vertical="center"/>
    </xf>
    <xf numFmtId="0" fontId="1" fillId="0" borderId="0" xfId="0" applyFont="1" applyAlignment="1">
      <alignment horizontal="center" wrapText="1"/>
    </xf>
    <xf numFmtId="3" fontId="17" fillId="2" borderId="0" xfId="0" applyNumberFormat="1" applyFont="1" applyFill="1" applyAlignment="1">
      <alignment horizontal="center" vertical="center" wrapText="1"/>
    </xf>
    <xf numFmtId="0" fontId="18" fillId="0" borderId="0" xfId="0" applyFont="1"/>
    <xf numFmtId="0" fontId="0" fillId="0" borderId="3" xfId="0" applyBorder="1" applyAlignment="1">
      <alignment horizontal="center" vertical="center"/>
    </xf>
    <xf numFmtId="0" fontId="0" fillId="0" borderId="3" xfId="0" applyBorder="1" applyAlignment="1">
      <alignment horizontal="center" vertical="center" wrapText="1"/>
    </xf>
    <xf numFmtId="165" fontId="0" fillId="0" borderId="3" xfId="0" applyNumberFormat="1" applyBorder="1" applyAlignment="1">
      <alignment horizontal="center" vertical="center" wrapText="1"/>
    </xf>
    <xf numFmtId="0" fontId="23" fillId="0" borderId="3" xfId="0" applyFont="1" applyBorder="1" applyAlignment="1">
      <alignment horizontal="center" vertical="center" wrapText="1"/>
    </xf>
    <xf numFmtId="0" fontId="0" fillId="0" borderId="0" xfId="0" applyAlignment="1">
      <alignment wrapText="1"/>
    </xf>
    <xf numFmtId="0" fontId="0" fillId="0" borderId="3" xfId="0" applyBorder="1" applyAlignment="1">
      <alignment vertical="top" wrapText="1"/>
    </xf>
    <xf numFmtId="0" fontId="0" fillId="0" borderId="0" xfId="0" applyAlignment="1">
      <alignment vertical="top"/>
    </xf>
    <xf numFmtId="0" fontId="25" fillId="0" borderId="3" xfId="0" applyFont="1" applyBorder="1" applyAlignment="1">
      <alignment vertical="top" wrapText="1"/>
    </xf>
    <xf numFmtId="0" fontId="25" fillId="0" borderId="3" xfId="0" applyFont="1" applyBorder="1" applyAlignment="1">
      <alignment wrapText="1"/>
    </xf>
    <xf numFmtId="0" fontId="1" fillId="0" borderId="32" xfId="0" applyFont="1" applyBorder="1" applyAlignment="1">
      <alignment horizontal="center" wrapText="1"/>
    </xf>
    <xf numFmtId="0" fontId="1" fillId="0" borderId="33" xfId="0" applyFont="1" applyBorder="1" applyAlignment="1">
      <alignment horizontal="center" vertical="center"/>
    </xf>
    <xf numFmtId="0" fontId="1" fillId="0" borderId="0" xfId="0" applyFont="1" applyAlignment="1">
      <alignment horizontal="center" vertical="center" wrapText="1"/>
    </xf>
    <xf numFmtId="3" fontId="4" fillId="0" borderId="0" xfId="0" applyNumberFormat="1" applyFont="1" applyAlignment="1">
      <alignment horizontal="center" vertical="center" wrapText="1"/>
    </xf>
    <xf numFmtId="0" fontId="1" fillId="6" borderId="30" xfId="0" applyFont="1" applyFill="1" applyBorder="1" applyAlignment="1">
      <alignment horizontal="center" vertical="center" wrapText="1"/>
    </xf>
    <xf numFmtId="3" fontId="4" fillId="6" borderId="17" xfId="0" applyNumberFormat="1" applyFont="1" applyFill="1" applyBorder="1" applyAlignment="1">
      <alignment horizontal="center" vertical="center" wrapText="1"/>
    </xf>
    <xf numFmtId="0" fontId="1" fillId="6" borderId="45" xfId="0" applyFont="1" applyFill="1" applyBorder="1" applyAlignment="1">
      <alignment horizontal="center" vertical="center" wrapText="1"/>
    </xf>
    <xf numFmtId="3" fontId="4" fillId="6" borderId="46" xfId="0" applyNumberFormat="1" applyFont="1" applyFill="1" applyBorder="1" applyAlignment="1">
      <alignment horizontal="center" vertical="center" wrapText="1"/>
    </xf>
    <xf numFmtId="0" fontId="1" fillId="0" borderId="30" xfId="0" applyFont="1" applyBorder="1" applyAlignment="1">
      <alignment horizontal="center" vertical="center" wrapText="1"/>
    </xf>
    <xf numFmtId="10" fontId="4" fillId="0" borderId="17" xfId="0" applyNumberFormat="1" applyFont="1" applyBorder="1" applyAlignment="1">
      <alignment horizontal="center" vertical="center" wrapText="1"/>
    </xf>
    <xf numFmtId="0" fontId="25" fillId="0" borderId="0" xfId="0" applyFont="1"/>
    <xf numFmtId="0" fontId="25" fillId="0" borderId="4" xfId="0" applyFont="1" applyBorder="1" applyAlignment="1">
      <alignment horizontal="center" vertical="top" wrapText="1"/>
    </xf>
    <xf numFmtId="0" fontId="25" fillId="0" borderId="2" xfId="0" applyFont="1" applyBorder="1" applyAlignment="1">
      <alignment horizontal="center" vertical="top" wrapText="1"/>
    </xf>
    <xf numFmtId="0" fontId="25" fillId="0" borderId="13" xfId="0" applyFont="1" applyBorder="1" applyAlignment="1">
      <alignment horizontal="center" vertical="top" wrapText="1"/>
    </xf>
    <xf numFmtId="0" fontId="25" fillId="0" borderId="5" xfId="0" applyFont="1" applyBorder="1" applyAlignment="1">
      <alignment vertical="top" wrapText="1"/>
    </xf>
    <xf numFmtId="0" fontId="1" fillId="8" borderId="7" xfId="0" applyFont="1" applyFill="1" applyBorder="1" applyAlignment="1">
      <alignment horizontal="center" vertical="center" wrapText="1"/>
    </xf>
    <xf numFmtId="0" fontId="1" fillId="8" borderId="3" xfId="0" applyFont="1" applyFill="1" applyBorder="1" applyAlignment="1">
      <alignment horizontal="center" vertical="center" wrapText="1"/>
    </xf>
    <xf numFmtId="3" fontId="7" fillId="8" borderId="3" xfId="0" applyNumberFormat="1" applyFont="1" applyFill="1" applyBorder="1" applyAlignment="1">
      <alignment horizontal="center" vertical="center" wrapText="1"/>
    </xf>
    <xf numFmtId="3" fontId="7" fillId="8" borderId="4" xfId="0" applyNumberFormat="1" applyFont="1" applyFill="1" applyBorder="1" applyAlignment="1">
      <alignment horizontal="center" vertical="center" wrapText="1"/>
    </xf>
    <xf numFmtId="3" fontId="7" fillId="8" borderId="10" xfId="0" applyNumberFormat="1" applyFont="1" applyFill="1" applyBorder="1" applyAlignment="1">
      <alignment horizontal="center" vertical="center" wrapText="1"/>
    </xf>
    <xf numFmtId="3" fontId="6" fillId="8" borderId="11" xfId="0" applyNumberFormat="1" applyFont="1" applyFill="1" applyBorder="1" applyAlignment="1">
      <alignment horizontal="center" vertical="center"/>
    </xf>
    <xf numFmtId="3" fontId="6" fillId="8" borderId="8" xfId="0" applyNumberFormat="1" applyFont="1" applyFill="1" applyBorder="1" applyAlignment="1">
      <alignment horizontal="center" vertical="center"/>
    </xf>
    <xf numFmtId="3" fontId="7" fillId="8" borderId="5" xfId="0" applyNumberFormat="1"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1" xfId="0" applyFont="1" applyFill="1" applyBorder="1" applyAlignment="1">
      <alignment horizontal="center" vertical="center"/>
    </xf>
    <xf numFmtId="0" fontId="4" fillId="8" borderId="3" xfId="0" applyFont="1" applyFill="1" applyBorder="1" applyAlignment="1">
      <alignment horizontal="center" vertical="center"/>
    </xf>
    <xf numFmtId="3" fontId="4" fillId="8" borderId="3" xfId="0" applyNumberFormat="1" applyFont="1" applyFill="1" applyBorder="1" applyAlignment="1">
      <alignment horizontal="center" vertical="center"/>
    </xf>
    <xf numFmtId="3" fontId="4" fillId="8" borderId="3" xfId="0" applyNumberFormat="1" applyFont="1" applyFill="1" applyBorder="1" applyAlignment="1">
      <alignment horizontal="center" vertical="center" wrapText="1"/>
    </xf>
    <xf numFmtId="0" fontId="1" fillId="8" borderId="30" xfId="0" applyFont="1" applyFill="1" applyBorder="1" applyAlignment="1">
      <alignment horizontal="center" vertical="center" wrapText="1"/>
    </xf>
    <xf numFmtId="0" fontId="1" fillId="8" borderId="3" xfId="0" applyFont="1" applyFill="1" applyBorder="1" applyAlignment="1">
      <alignment horizontal="center" wrapText="1"/>
    </xf>
    <xf numFmtId="9" fontId="4" fillId="8" borderId="3" xfId="0" applyNumberFormat="1" applyFont="1" applyFill="1" applyBorder="1" applyAlignment="1">
      <alignment horizontal="center" vertical="center"/>
    </xf>
    <xf numFmtId="0" fontId="1" fillId="7" borderId="3" xfId="0" applyFont="1" applyFill="1" applyBorder="1" applyAlignment="1">
      <alignment horizontal="center" vertical="center" wrapText="1"/>
    </xf>
    <xf numFmtId="3" fontId="4" fillId="7" borderId="3" xfId="0" applyNumberFormat="1" applyFont="1" applyFill="1" applyBorder="1" applyAlignment="1">
      <alignment horizontal="center" vertical="center" wrapText="1"/>
    </xf>
    <xf numFmtId="0" fontId="0" fillId="10" borderId="3" xfId="0" applyFill="1" applyBorder="1" applyAlignment="1">
      <alignment horizontal="center" vertical="center"/>
    </xf>
    <xf numFmtId="0" fontId="0" fillId="10" borderId="3" xfId="0" applyFill="1" applyBorder="1" applyAlignment="1">
      <alignment horizontal="center" vertical="center" wrapText="1"/>
    </xf>
    <xf numFmtId="3" fontId="0" fillId="10" borderId="3" xfId="0" applyNumberFormat="1" applyFill="1" applyBorder="1" applyAlignment="1">
      <alignment horizontal="center" vertical="center"/>
    </xf>
    <xf numFmtId="0" fontId="31" fillId="0" borderId="0" xfId="0" applyFont="1" applyAlignment="1">
      <alignment vertical="center"/>
    </xf>
    <xf numFmtId="0" fontId="27" fillId="0" borderId="0" xfId="0" applyFont="1"/>
    <xf numFmtId="0" fontId="32" fillId="9" borderId="0" xfId="0" applyFont="1" applyFill="1"/>
    <xf numFmtId="3" fontId="27" fillId="0" borderId="0" xfId="0" applyNumberFormat="1" applyFont="1"/>
    <xf numFmtId="3" fontId="27" fillId="0" borderId="0" xfId="0" applyNumberFormat="1" applyFont="1" applyAlignment="1">
      <alignment wrapText="1"/>
    </xf>
    <xf numFmtId="0" fontId="26" fillId="0" borderId="0" xfId="0" applyFont="1" applyAlignment="1">
      <alignment vertical="center"/>
    </xf>
    <xf numFmtId="0" fontId="27" fillId="0" borderId="14" xfId="0" applyFont="1" applyBorder="1" applyAlignment="1">
      <alignment horizontal="center"/>
    </xf>
    <xf numFmtId="3" fontId="27" fillId="0" borderId="0" xfId="0" applyNumberFormat="1" applyFont="1" applyAlignment="1">
      <alignment vertical="center"/>
    </xf>
    <xf numFmtId="3" fontId="27" fillId="0" borderId="0" xfId="0" applyNumberFormat="1" applyFont="1" applyAlignment="1">
      <alignment vertical="center" wrapText="1"/>
    </xf>
    <xf numFmtId="0" fontId="26" fillId="0" borderId="11" xfId="0" applyFont="1" applyBorder="1" applyAlignment="1">
      <alignment vertical="center"/>
    </xf>
    <xf numFmtId="0" fontId="27" fillId="0" borderId="16" xfId="0" applyFont="1" applyBorder="1" applyAlignment="1">
      <alignment horizontal="left" vertical="center"/>
    </xf>
    <xf numFmtId="0" fontId="27" fillId="0" borderId="0" xfId="0" applyFont="1" applyAlignment="1">
      <alignment horizontal="left" vertical="center"/>
    </xf>
    <xf numFmtId="0" fontId="26" fillId="0" borderId="3" xfId="0" applyFont="1" applyBorder="1" applyAlignment="1">
      <alignment horizontal="left" vertical="center"/>
    </xf>
    <xf numFmtId="0" fontId="26" fillId="0" borderId="0" xfId="0" applyFont="1" applyAlignment="1">
      <alignment horizontal="left" vertical="center"/>
    </xf>
    <xf numFmtId="14" fontId="27" fillId="0" borderId="0" xfId="0" applyNumberFormat="1" applyFont="1"/>
    <xf numFmtId="0" fontId="27" fillId="8" borderId="8" xfId="0" applyFont="1" applyFill="1" applyBorder="1" applyAlignment="1">
      <alignment vertical="center"/>
    </xf>
    <xf numFmtId="3" fontId="27" fillId="8" borderId="8" xfId="0" applyNumberFormat="1" applyFont="1" applyFill="1" applyBorder="1" applyAlignment="1">
      <alignment vertical="center" wrapText="1"/>
    </xf>
    <xf numFmtId="3" fontId="27" fillId="0" borderId="0" xfId="0" applyNumberFormat="1" applyFont="1" applyAlignment="1">
      <alignment horizontal="center" wrapText="1"/>
    </xf>
    <xf numFmtId="3" fontId="27" fillId="0" borderId="0" xfId="0" applyNumberFormat="1" applyFont="1" applyAlignment="1">
      <alignment horizontal="center" vertical="center"/>
    </xf>
    <xf numFmtId="3" fontId="27" fillId="0" borderId="0" xfId="0" applyNumberFormat="1" applyFont="1" applyAlignment="1">
      <alignment horizontal="center"/>
    </xf>
    <xf numFmtId="3" fontId="27" fillId="0" borderId="0" xfId="0" applyNumberFormat="1" applyFont="1" applyAlignment="1">
      <alignment horizontal="center" vertical="center" wrapText="1"/>
    </xf>
    <xf numFmtId="0" fontId="27" fillId="0" borderId="0" xfId="0" applyFont="1" applyAlignment="1">
      <alignment horizontal="center" vertical="center" wrapText="1"/>
    </xf>
    <xf numFmtId="0" fontId="27" fillId="0" borderId="15" xfId="0" applyFont="1" applyBorder="1"/>
    <xf numFmtId="3" fontId="27" fillId="0" borderId="31" xfId="0" applyNumberFormat="1" applyFont="1" applyBorder="1" applyAlignment="1">
      <alignment wrapText="1"/>
    </xf>
    <xf numFmtId="0" fontId="27" fillId="0" borderId="6" xfId="0" applyFont="1" applyBorder="1"/>
    <xf numFmtId="0" fontId="27" fillId="0" borderId="9" xfId="0" applyFont="1" applyBorder="1"/>
    <xf numFmtId="0" fontId="27" fillId="0" borderId="1" xfId="0" applyFont="1" applyBorder="1"/>
    <xf numFmtId="0" fontId="27" fillId="6" borderId="47" xfId="0" applyFont="1" applyFill="1" applyBorder="1"/>
    <xf numFmtId="0" fontId="35" fillId="0" borderId="0" xfId="0" applyFont="1"/>
    <xf numFmtId="3" fontId="35" fillId="0" borderId="0" xfId="0" applyNumberFormat="1" applyFont="1"/>
    <xf numFmtId="3" fontId="35" fillId="0" borderId="0" xfId="0" applyNumberFormat="1" applyFont="1" applyAlignment="1">
      <alignment wrapText="1"/>
    </xf>
    <xf numFmtId="0" fontId="36" fillId="0" borderId="0" xfId="0" applyFont="1" applyAlignment="1">
      <alignment vertical="center" wrapText="1"/>
    </xf>
    <xf numFmtId="0" fontId="36" fillId="8" borderId="7" xfId="0" applyFont="1" applyFill="1" applyBorder="1" applyAlignment="1">
      <alignment horizontal="center" vertical="center" wrapText="1"/>
    </xf>
    <xf numFmtId="0" fontId="36" fillId="8" borderId="3" xfId="0" applyFont="1" applyFill="1" applyBorder="1" applyAlignment="1">
      <alignment horizontal="center" vertical="center" wrapText="1"/>
    </xf>
    <xf numFmtId="3" fontId="36" fillId="8" borderId="3" xfId="0" applyNumberFormat="1" applyFont="1" applyFill="1" applyBorder="1" applyAlignment="1">
      <alignment horizontal="center" vertical="center" wrapText="1"/>
    </xf>
    <xf numFmtId="3" fontId="36" fillId="8" borderId="4" xfId="0" applyNumberFormat="1" applyFont="1" applyFill="1" applyBorder="1" applyAlignment="1">
      <alignment horizontal="center" vertical="center" wrapText="1"/>
    </xf>
    <xf numFmtId="0" fontId="39" fillId="0" borderId="0" xfId="0" applyFont="1"/>
    <xf numFmtId="0" fontId="36" fillId="8" borderId="4" xfId="0" applyFont="1" applyFill="1" applyBorder="1" applyAlignment="1">
      <alignment horizontal="center" vertical="center" wrapText="1"/>
    </xf>
    <xf numFmtId="3" fontId="29" fillId="0" borderId="16" xfId="0" applyNumberFormat="1" applyFont="1" applyBorder="1" applyAlignment="1">
      <alignment horizontal="left" vertical="center" wrapText="1"/>
    </xf>
    <xf numFmtId="3" fontId="29" fillId="0" borderId="3" xfId="0" applyNumberFormat="1" applyFont="1" applyBorder="1" applyAlignment="1">
      <alignment horizontal="left" vertical="center" wrapText="1"/>
    </xf>
    <xf numFmtId="3" fontId="29" fillId="0" borderId="18" xfId="0" applyNumberFormat="1" applyFont="1" applyBorder="1" applyAlignment="1">
      <alignment horizontal="left" vertical="center" wrapText="1"/>
    </xf>
    <xf numFmtId="3" fontId="26" fillId="0" borderId="16" xfId="0" applyNumberFormat="1" applyFont="1" applyBorder="1" applyAlignment="1">
      <alignment horizontal="left" vertical="center"/>
    </xf>
    <xf numFmtId="3" fontId="26" fillId="0" borderId="3" xfId="0" applyNumberFormat="1" applyFont="1" applyBorder="1" applyAlignment="1">
      <alignment horizontal="left" vertical="center"/>
    </xf>
    <xf numFmtId="3" fontId="26" fillId="0" borderId="18" xfId="0" applyNumberFormat="1" applyFont="1" applyBorder="1" applyAlignment="1">
      <alignment horizontal="left" vertical="center"/>
    </xf>
    <xf numFmtId="0" fontId="41" fillId="6" borderId="38" xfId="0" applyFont="1" applyFill="1" applyBorder="1" applyAlignment="1">
      <alignment horizontal="center"/>
    </xf>
    <xf numFmtId="3" fontId="27" fillId="11" borderId="1" xfId="0" applyNumberFormat="1" applyFont="1" applyFill="1" applyBorder="1"/>
    <xf numFmtId="0" fontId="43" fillId="0" borderId="48" xfId="0" applyFont="1" applyBorder="1" applyAlignment="1">
      <alignment horizontal="center" vertical="center"/>
    </xf>
    <xf numFmtId="0" fontId="0" fillId="0" borderId="6" xfId="0" applyBorder="1"/>
    <xf numFmtId="0" fontId="0" fillId="0" borderId="3" xfId="0" applyBorder="1" applyAlignment="1">
      <alignment wrapText="1"/>
    </xf>
    <xf numFmtId="9" fontId="0" fillId="10" borderId="3" xfId="1" applyFont="1" applyFill="1" applyBorder="1" applyAlignment="1">
      <alignment horizontal="center" vertical="center"/>
    </xf>
    <xf numFmtId="0" fontId="48" fillId="0" borderId="0" xfId="0" applyFont="1" applyAlignment="1">
      <alignment vertical="center"/>
    </xf>
    <xf numFmtId="0" fontId="26" fillId="3" borderId="19" xfId="0" applyFont="1" applyFill="1" applyBorder="1" applyAlignment="1">
      <alignment vertical="center"/>
    </xf>
    <xf numFmtId="0" fontId="1" fillId="3" borderId="11" xfId="0" applyFont="1" applyFill="1" applyBorder="1" applyAlignment="1">
      <alignment vertical="center" wrapText="1"/>
    </xf>
    <xf numFmtId="3" fontId="1" fillId="3" borderId="11" xfId="0" applyNumberFormat="1" applyFont="1" applyFill="1" applyBorder="1" applyAlignment="1">
      <alignment vertical="center" wrapText="1"/>
    </xf>
    <xf numFmtId="3" fontId="3" fillId="2" borderId="12"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0" fontId="25" fillId="0" borderId="3"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5" xfId="0" applyFont="1" applyBorder="1" applyAlignment="1">
      <alignment horizontal="center" vertical="center" wrapText="1"/>
    </xf>
    <xf numFmtId="0" fontId="0" fillId="0" borderId="13" xfId="0" applyBorder="1" applyAlignment="1">
      <alignment horizontal="center" vertical="center" wrapText="1"/>
    </xf>
    <xf numFmtId="166" fontId="1" fillId="3" borderId="12" xfId="2" applyNumberFormat="1" applyFont="1" applyFill="1" applyBorder="1" applyAlignment="1">
      <alignment horizontal="center" vertical="center" wrapText="1"/>
    </xf>
    <xf numFmtId="166" fontId="2" fillId="0" borderId="4" xfId="2" applyNumberFormat="1" applyFont="1" applyFill="1" applyBorder="1" applyAlignment="1">
      <alignment horizontal="center" vertical="center"/>
    </xf>
    <xf numFmtId="166" fontId="10" fillId="2" borderId="1" xfId="2" applyNumberFormat="1" applyFont="1" applyFill="1" applyBorder="1" applyAlignment="1">
      <alignment horizontal="center" vertical="center" wrapText="1"/>
    </xf>
    <xf numFmtId="166" fontId="1" fillId="3" borderId="11" xfId="2" applyNumberFormat="1" applyFont="1" applyFill="1" applyBorder="1" applyAlignment="1">
      <alignment vertical="center" wrapText="1"/>
    </xf>
    <xf numFmtId="166" fontId="2" fillId="5" borderId="4" xfId="2" applyNumberFormat="1" applyFont="1" applyFill="1" applyBorder="1" applyAlignment="1">
      <alignment horizontal="center" vertical="center"/>
    </xf>
    <xf numFmtId="166" fontId="6" fillId="8" borderId="4" xfId="2" applyNumberFormat="1" applyFont="1" applyFill="1" applyBorder="1" applyAlignment="1">
      <alignment horizontal="center" vertical="center"/>
    </xf>
    <xf numFmtId="166" fontId="4" fillId="8" borderId="17" xfId="2" applyNumberFormat="1" applyFont="1" applyFill="1" applyBorder="1" applyAlignment="1">
      <alignment horizontal="center" vertical="center"/>
    </xf>
    <xf numFmtId="166" fontId="4" fillId="8" borderId="17" xfId="2" applyNumberFormat="1" applyFont="1" applyFill="1" applyBorder="1" applyAlignment="1">
      <alignment horizontal="center" vertical="center" wrapText="1"/>
    </xf>
    <xf numFmtId="166" fontId="4" fillId="8" borderId="3" xfId="2" applyNumberFormat="1" applyFont="1" applyFill="1" applyBorder="1" applyAlignment="1">
      <alignment horizontal="center" vertical="center"/>
    </xf>
    <xf numFmtId="0" fontId="51" fillId="0" borderId="3" xfId="0" applyFont="1" applyBorder="1" applyAlignment="1">
      <alignment horizontal="center"/>
    </xf>
    <xf numFmtId="0" fontId="49" fillId="0" borderId="3" xfId="0" applyFont="1" applyBorder="1" applyAlignment="1">
      <alignment horizontal="left" vertical="center" wrapText="1"/>
    </xf>
    <xf numFmtId="0" fontId="50" fillId="0" borderId="3" xfId="0" applyFont="1" applyBorder="1" applyAlignment="1">
      <alignment horizontal="left" vertical="center" wrapText="1"/>
    </xf>
    <xf numFmtId="0" fontId="0" fillId="0" borderId="3" xfId="0" applyBorder="1"/>
    <xf numFmtId="0" fontId="18" fillId="0" borderId="3" xfId="0" applyFont="1" applyBorder="1" applyAlignment="1">
      <alignment horizontal="left" wrapText="1"/>
    </xf>
    <xf numFmtId="0" fontId="18" fillId="0" borderId="3" xfId="0" applyFont="1" applyBorder="1" applyAlignment="1">
      <alignment horizontal="left" vertical="center" wrapText="1"/>
    </xf>
    <xf numFmtId="0" fontId="18" fillId="0" borderId="3" xfId="0" applyFont="1" applyBorder="1" applyAlignment="1">
      <alignment vertical="center" wrapText="1"/>
    </xf>
    <xf numFmtId="0" fontId="18" fillId="3" borderId="3" xfId="0" applyFont="1" applyFill="1" applyBorder="1" applyAlignment="1">
      <alignment vertical="center" wrapText="1"/>
    </xf>
    <xf numFmtId="0" fontId="18" fillId="12" borderId="3" xfId="0" applyFont="1" applyFill="1" applyBorder="1" applyAlignment="1">
      <alignment vertical="center" wrapText="1"/>
    </xf>
    <xf numFmtId="0" fontId="0" fillId="0" borderId="3" xfId="0" applyBorder="1" applyAlignment="1">
      <alignment vertical="center" wrapText="1"/>
    </xf>
    <xf numFmtId="0" fontId="18" fillId="0" borderId="3" xfId="0" applyFont="1" applyBorder="1" applyAlignment="1">
      <alignment wrapText="1"/>
    </xf>
    <xf numFmtId="0" fontId="0" fillId="0" borderId="2" xfId="0" applyBorder="1" applyAlignment="1">
      <alignment vertical="center" wrapText="1"/>
    </xf>
    <xf numFmtId="0" fontId="25" fillId="0" borderId="3" xfId="0" applyFont="1" applyBorder="1" applyAlignment="1">
      <alignment horizontal="center" wrapText="1"/>
    </xf>
    <xf numFmtId="0" fontId="54" fillId="0" borderId="3" xfId="0" applyFont="1" applyBorder="1" applyAlignment="1">
      <alignment horizontal="left" vertical="center" wrapText="1"/>
    </xf>
    <xf numFmtId="3" fontId="2" fillId="0" borderId="5" xfId="0" applyNumberFormat="1" applyFont="1" applyBorder="1" applyAlignment="1">
      <alignment horizontal="center" vertical="center" wrapText="1"/>
    </xf>
    <xf numFmtId="3" fontId="2" fillId="0" borderId="5" xfId="0" applyNumberFormat="1" applyFont="1" applyBorder="1" applyAlignment="1">
      <alignment horizontal="center" vertical="top" wrapText="1"/>
    </xf>
    <xf numFmtId="44" fontId="2" fillId="0" borderId="3" xfId="2" applyFont="1" applyFill="1" applyBorder="1" applyAlignment="1">
      <alignment horizontal="center" vertical="center" wrapText="1"/>
    </xf>
    <xf numFmtId="44" fontId="1" fillId="3" borderId="12" xfId="2" applyFont="1" applyFill="1" applyBorder="1" applyAlignment="1">
      <alignment horizontal="center" vertical="center" wrapText="1"/>
    </xf>
    <xf numFmtId="44" fontId="2" fillId="0" borderId="4" xfId="2" applyFont="1" applyFill="1" applyBorder="1" applyAlignment="1">
      <alignment horizontal="center" vertical="center"/>
    </xf>
    <xf numFmtId="44" fontId="1" fillId="3" borderId="11" xfId="2" applyFont="1" applyFill="1" applyBorder="1" applyAlignment="1">
      <alignment vertical="center" wrapText="1"/>
    </xf>
    <xf numFmtId="166" fontId="2" fillId="0" borderId="3" xfId="2" applyNumberFormat="1" applyFont="1" applyFill="1" applyBorder="1" applyAlignment="1">
      <alignment horizontal="center" vertical="center" wrapText="1"/>
    </xf>
    <xf numFmtId="3" fontId="2" fillId="14" borderId="5" xfId="0" applyNumberFormat="1" applyFont="1" applyFill="1" applyBorder="1" applyAlignment="1">
      <alignment horizontal="center" vertical="center"/>
    </xf>
    <xf numFmtId="0" fontId="2" fillId="14" borderId="3" xfId="0" applyFont="1" applyFill="1" applyBorder="1" applyAlignment="1">
      <alignment horizontal="left" vertical="center" wrapText="1"/>
    </xf>
    <xf numFmtId="167" fontId="2" fillId="0" borderId="3" xfId="0" applyNumberFormat="1" applyFont="1" applyBorder="1" applyAlignment="1">
      <alignment horizontal="center" vertical="center"/>
    </xf>
    <xf numFmtId="166" fontId="26" fillId="0" borderId="3" xfId="2" applyNumberFormat="1" applyFont="1" applyBorder="1" applyAlignment="1">
      <alignment horizontal="left" vertical="center"/>
    </xf>
    <xf numFmtId="164" fontId="27" fillId="0" borderId="0" xfId="3" applyFont="1" applyBorder="1"/>
    <xf numFmtId="166" fontId="26" fillId="0" borderId="16" xfId="2" applyNumberFormat="1" applyFont="1" applyBorder="1" applyAlignment="1">
      <alignment horizontal="left" vertical="center"/>
    </xf>
    <xf numFmtId="166" fontId="2" fillId="0" borderId="3" xfId="2" applyNumberFormat="1" applyFont="1" applyFill="1" applyBorder="1" applyAlignment="1">
      <alignment horizontal="center" vertical="center"/>
    </xf>
    <xf numFmtId="168" fontId="1" fillId="3" borderId="12" xfId="0" applyNumberFormat="1" applyFont="1" applyFill="1" applyBorder="1" applyAlignment="1">
      <alignment vertical="center" wrapText="1"/>
    </xf>
    <xf numFmtId="168" fontId="2" fillId="0" borderId="3" xfId="0" applyNumberFormat="1" applyFont="1" applyBorder="1" applyAlignment="1">
      <alignment horizontal="center" vertical="center"/>
    </xf>
    <xf numFmtId="168" fontId="1" fillId="3" borderId="11" xfId="0" applyNumberFormat="1" applyFont="1" applyFill="1" applyBorder="1" applyAlignment="1">
      <alignment vertical="center" wrapText="1"/>
    </xf>
    <xf numFmtId="168" fontId="17" fillId="2" borderId="1" xfId="0" applyNumberFormat="1" applyFont="1" applyFill="1" applyBorder="1" applyAlignment="1">
      <alignment horizontal="center" vertical="center" wrapText="1"/>
    </xf>
    <xf numFmtId="168" fontId="17" fillId="2" borderId="0" xfId="0" applyNumberFormat="1" applyFont="1" applyFill="1" applyAlignment="1">
      <alignment horizontal="center" vertical="center" wrapText="1"/>
    </xf>
    <xf numFmtId="167" fontId="1" fillId="3" borderId="12" xfId="0" applyNumberFormat="1" applyFont="1" applyFill="1" applyBorder="1" applyAlignment="1">
      <alignment horizontal="center" vertical="center" wrapText="1"/>
    </xf>
    <xf numFmtId="167" fontId="1" fillId="3" borderId="11" xfId="0" applyNumberFormat="1" applyFont="1" applyFill="1" applyBorder="1" applyAlignment="1">
      <alignment vertical="center" wrapText="1"/>
    </xf>
    <xf numFmtId="167" fontId="1" fillId="3" borderId="11" xfId="0" applyNumberFormat="1" applyFont="1" applyFill="1" applyBorder="1" applyAlignment="1">
      <alignment horizontal="right" vertical="center" wrapText="1"/>
    </xf>
    <xf numFmtId="167" fontId="17" fillId="2" borderId="1" xfId="0" applyNumberFormat="1" applyFont="1" applyFill="1" applyBorder="1" applyAlignment="1">
      <alignment horizontal="center" vertical="center" wrapText="1"/>
    </xf>
    <xf numFmtId="0" fontId="25" fillId="0" borderId="3" xfId="0" applyFont="1" applyBorder="1" applyAlignment="1">
      <alignment horizontal="left" vertical="center" wrapText="1"/>
    </xf>
    <xf numFmtId="0" fontId="51" fillId="15" borderId="3" xfId="0" applyFont="1" applyFill="1" applyBorder="1" applyAlignment="1">
      <alignment horizontal="center"/>
    </xf>
    <xf numFmtId="0" fontId="58" fillId="0" borderId="3" xfId="0" applyFont="1" applyBorder="1" applyAlignment="1">
      <alignment vertical="center" wrapText="1"/>
    </xf>
    <xf numFmtId="0" fontId="58" fillId="0" borderId="3" xfId="0" applyFont="1" applyBorder="1" applyAlignment="1">
      <alignment horizontal="left" vertical="center" wrapText="1"/>
    </xf>
    <xf numFmtId="0" fontId="58" fillId="0" borderId="2" xfId="0" applyFont="1" applyBorder="1" applyAlignment="1">
      <alignment horizontal="left" vertical="center" wrapText="1"/>
    </xf>
    <xf numFmtId="0" fontId="58" fillId="8" borderId="3" xfId="0" applyFont="1" applyFill="1" applyBorder="1" applyAlignment="1">
      <alignment horizontal="center" wrapText="1"/>
    </xf>
    <xf numFmtId="0" fontId="58" fillId="13" borderId="3" xfId="0" applyFont="1" applyFill="1" applyBorder="1" applyAlignment="1">
      <alignment horizontal="left" vertical="center" wrapText="1"/>
    </xf>
    <xf numFmtId="0" fontId="26" fillId="0" borderId="5" xfId="0" applyFont="1" applyBorder="1" applyAlignment="1">
      <alignment vertical="center"/>
    </xf>
    <xf numFmtId="0" fontId="27" fillId="0" borderId="3" xfId="0" applyFont="1" applyBorder="1" applyAlignment="1">
      <alignment vertical="center"/>
    </xf>
    <xf numFmtId="0" fontId="26" fillId="0" borderId="6" xfId="0" applyFont="1" applyBorder="1" applyAlignment="1">
      <alignment vertical="center"/>
    </xf>
    <xf numFmtId="0" fontId="27" fillId="0" borderId="6" xfId="0" applyFont="1" applyBorder="1" applyAlignment="1">
      <alignment vertical="center"/>
    </xf>
    <xf numFmtId="0" fontId="27" fillId="0" borderId="0" xfId="0" applyFont="1" applyAlignment="1">
      <alignment vertical="center"/>
    </xf>
    <xf numFmtId="0" fontId="27" fillId="0" borderId="3" xfId="0" applyFont="1" applyBorder="1" applyAlignment="1">
      <alignment horizontal="left" vertical="center"/>
    </xf>
    <xf numFmtId="0" fontId="26" fillId="0" borderId="3" xfId="0" applyFont="1" applyBorder="1" applyAlignment="1">
      <alignment vertical="center"/>
    </xf>
    <xf numFmtId="0" fontId="0" fillId="0" borderId="0" xfId="0" applyFont="1"/>
    <xf numFmtId="0" fontId="0" fillId="0" borderId="0" xfId="0" applyFont="1" applyAlignment="1">
      <alignment wrapText="1"/>
    </xf>
    <xf numFmtId="169" fontId="0" fillId="0" borderId="0" xfId="0" applyNumberFormat="1" applyFont="1"/>
    <xf numFmtId="0" fontId="25" fillId="0" borderId="0" xfId="0" applyNumberFormat="1" applyFont="1" applyAlignment="1">
      <alignment horizontal="left"/>
    </xf>
    <xf numFmtId="0" fontId="25" fillId="0" borderId="0" xfId="0" applyNumberFormat="1" applyFont="1"/>
    <xf numFmtId="169" fontId="25" fillId="0" borderId="0" xfId="0" applyNumberFormat="1" applyFont="1"/>
    <xf numFmtId="0" fontId="0" fillId="0" borderId="0" xfId="0" applyFont="1" applyAlignment="1">
      <alignment vertical="center" wrapText="1"/>
    </xf>
    <xf numFmtId="0" fontId="54" fillId="0" borderId="0" xfId="0" applyFont="1" applyAlignment="1">
      <alignment wrapText="1"/>
    </xf>
    <xf numFmtId="0" fontId="0" fillId="0" borderId="0" xfId="0" applyFont="1" applyFill="1"/>
    <xf numFmtId="0" fontId="0" fillId="0" borderId="0" xfId="0" applyFont="1" applyFill="1" applyAlignment="1">
      <alignment wrapText="1"/>
    </xf>
    <xf numFmtId="0" fontId="0" fillId="0" borderId="0" xfId="0" applyFont="1" applyFill="1" applyAlignment="1">
      <alignment vertical="center" wrapText="1"/>
    </xf>
    <xf numFmtId="0" fontId="25" fillId="0" borderId="0" xfId="0" applyFont="1" applyAlignment="1">
      <alignment wrapText="1"/>
    </xf>
    <xf numFmtId="0" fontId="25" fillId="0" borderId="0" xfId="0" applyFont="1" applyAlignment="1">
      <alignment vertical="center" wrapText="1"/>
    </xf>
    <xf numFmtId="0" fontId="64" fillId="0" borderId="0" xfId="0" applyFont="1" applyAlignment="1">
      <alignment vertical="center" wrapText="1"/>
    </xf>
    <xf numFmtId="0" fontId="25" fillId="0" borderId="0" xfId="0" applyFont="1" applyAlignment="1"/>
    <xf numFmtId="0" fontId="63" fillId="0" borderId="0" xfId="0" applyFont="1"/>
    <xf numFmtId="0" fontId="63" fillId="0" borderId="0" xfId="0" applyFont="1" applyAlignment="1">
      <alignment wrapText="1"/>
    </xf>
    <xf numFmtId="0" fontId="63" fillId="0" borderId="0" xfId="0" applyFont="1" applyAlignment="1">
      <alignment vertical="center" wrapText="1"/>
    </xf>
    <xf numFmtId="6" fontId="0" fillId="0" borderId="0" xfId="0" applyNumberFormat="1" applyFont="1" applyFill="1" applyAlignment="1">
      <alignment vertical="center" wrapText="1"/>
    </xf>
    <xf numFmtId="0" fontId="63" fillId="0" borderId="0" xfId="0" applyFont="1" applyFill="1" applyAlignment="1">
      <alignment vertical="center" wrapText="1"/>
    </xf>
    <xf numFmtId="0" fontId="64" fillId="0" borderId="0" xfId="0" applyFont="1" applyFill="1" applyAlignment="1">
      <alignment vertical="center" wrapText="1"/>
    </xf>
    <xf numFmtId="0" fontId="58" fillId="0" borderId="0" xfId="0" applyFont="1"/>
    <xf numFmtId="0" fontId="58" fillId="0" borderId="0" xfId="0" applyFont="1" applyAlignment="1">
      <alignment wrapText="1"/>
    </xf>
    <xf numFmtId="0" fontId="65" fillId="0" borderId="0" xfId="0" applyFont="1" applyFill="1" applyAlignment="1">
      <alignment vertical="center" wrapText="1"/>
    </xf>
    <xf numFmtId="6" fontId="64" fillId="0" borderId="0" xfId="0" applyNumberFormat="1" applyFont="1" applyFill="1" applyAlignment="1">
      <alignment vertical="center" wrapText="1"/>
    </xf>
    <xf numFmtId="0" fontId="58" fillId="0" borderId="0" xfId="0" applyFont="1" applyAlignment="1">
      <alignment vertical="center" wrapText="1"/>
    </xf>
    <xf numFmtId="169" fontId="66" fillId="0" borderId="11" xfId="0" applyNumberFormat="1" applyFont="1" applyBorder="1" applyAlignment="1">
      <alignment horizontal="right"/>
    </xf>
    <xf numFmtId="0" fontId="67" fillId="0" borderId="0" xfId="0" applyFont="1"/>
    <xf numFmtId="0" fontId="68" fillId="0" borderId="0" xfId="0" applyNumberFormat="1" applyFont="1" applyBorder="1" applyAlignment="1">
      <alignment horizontal="left"/>
    </xf>
    <xf numFmtId="0" fontId="68" fillId="0" borderId="0" xfId="0" applyNumberFormat="1" applyFont="1" applyBorder="1"/>
    <xf numFmtId="169" fontId="68" fillId="0" borderId="0" xfId="0" applyNumberFormat="1" applyFont="1" applyBorder="1"/>
    <xf numFmtId="0" fontId="69" fillId="0" borderId="0" xfId="0" applyFont="1" applyBorder="1"/>
    <xf numFmtId="169" fontId="66" fillId="0" borderId="11" xfId="0" applyNumberFormat="1" applyFont="1" applyBorder="1" applyAlignment="1">
      <alignment horizontal="center" wrapText="1"/>
    </xf>
    <xf numFmtId="169" fontId="69" fillId="0" borderId="0" xfId="0" applyNumberFormat="1" applyFont="1" applyBorder="1" applyAlignment="1">
      <alignment horizontal="right"/>
    </xf>
    <xf numFmtId="169" fontId="69" fillId="0" borderId="0" xfId="0" applyNumberFormat="1" applyFont="1" applyBorder="1" applyAlignment="1">
      <alignment horizontal="center"/>
    </xf>
    <xf numFmtId="0" fontId="69" fillId="0" borderId="52" xfId="0" applyFont="1" applyBorder="1" applyAlignment="1">
      <alignment horizontal="center"/>
    </xf>
    <xf numFmtId="169" fontId="51" fillId="17" borderId="11" xfId="0" applyNumberFormat="1" applyFont="1" applyFill="1" applyBorder="1" applyAlignment="1">
      <alignment horizontal="right"/>
    </xf>
    <xf numFmtId="169" fontId="51" fillId="0" borderId="0" xfId="0" applyNumberFormat="1" applyFont="1" applyBorder="1" applyAlignment="1">
      <alignment horizontal="center"/>
    </xf>
    <xf numFmtId="0" fontId="67" fillId="0" borderId="0" xfId="0" applyNumberFormat="1" applyFont="1" applyBorder="1" applyAlignment="1">
      <alignment horizontal="left"/>
    </xf>
    <xf numFmtId="0" fontId="67" fillId="0" borderId="0" xfId="0" applyNumberFormat="1" applyFont="1" applyBorder="1"/>
    <xf numFmtId="169" fontId="67" fillId="0" borderId="0" xfId="0" applyNumberFormat="1" applyFont="1" applyBorder="1"/>
    <xf numFmtId="0" fontId="51" fillId="0" borderId="0" xfId="0" applyFont="1" applyBorder="1"/>
    <xf numFmtId="0" fontId="51" fillId="17" borderId="11" xfId="0" applyFont="1" applyFill="1" applyBorder="1" applyAlignment="1">
      <alignment horizontal="center"/>
    </xf>
    <xf numFmtId="0" fontId="63" fillId="0" borderId="0" xfId="0" applyFont="1" applyFill="1" applyBorder="1" applyAlignment="1">
      <alignment wrapText="1"/>
    </xf>
    <xf numFmtId="169" fontId="0" fillId="0" borderId="0" xfId="0" applyNumberFormat="1" applyFont="1" applyFill="1" applyBorder="1" applyAlignment="1">
      <alignment horizontal="right" wrapText="1"/>
    </xf>
    <xf numFmtId="169" fontId="25" fillId="0" borderId="0" xfId="0" applyNumberFormat="1" applyFont="1" applyFill="1" applyBorder="1" applyAlignment="1">
      <alignment horizontal="right" wrapText="1"/>
    </xf>
    <xf numFmtId="0" fontId="25" fillId="0" borderId="0" xfId="0" applyNumberFormat="1" applyFont="1" applyFill="1" applyBorder="1" applyAlignment="1">
      <alignment horizontal="right" wrapText="1"/>
    </xf>
    <xf numFmtId="0" fontId="70" fillId="0" borderId="0" xfId="0" applyNumberFormat="1" applyFont="1" applyFill="1" applyBorder="1" applyAlignment="1">
      <alignment horizontal="left" vertical="top" wrapText="1"/>
    </xf>
    <xf numFmtId="169" fontId="70" fillId="0" borderId="0" xfId="0" applyNumberFormat="1" applyFont="1" applyFill="1" applyBorder="1" applyAlignment="1">
      <alignment horizontal="left" vertical="top" wrapText="1"/>
    </xf>
    <xf numFmtId="0" fontId="70" fillId="0" borderId="0" xfId="0" applyFont="1" applyFill="1" applyBorder="1" applyAlignment="1">
      <alignment horizontal="left" vertical="top" wrapText="1"/>
    </xf>
    <xf numFmtId="0" fontId="70" fillId="0" borderId="28" xfId="0" applyFont="1" applyFill="1" applyBorder="1" applyAlignment="1">
      <alignment horizontal="left" vertical="top" wrapText="1"/>
    </xf>
    <xf numFmtId="0" fontId="0" fillId="0" borderId="0" xfId="0" applyFont="1" applyBorder="1" applyAlignment="1">
      <alignment horizontal="center" vertical="center" wrapText="1"/>
    </xf>
    <xf numFmtId="169" fontId="0" fillId="18" borderId="53" xfId="0" applyNumberFormat="1" applyFont="1" applyFill="1" applyBorder="1" applyAlignment="1">
      <alignment wrapText="1"/>
    </xf>
    <xf numFmtId="169" fontId="25" fillId="18" borderId="54" xfId="0" applyNumberFormat="1" applyFont="1" applyFill="1" applyBorder="1" applyAlignment="1">
      <alignment wrapText="1"/>
    </xf>
    <xf numFmtId="0" fontId="54" fillId="0" borderId="0" xfId="0" applyFont="1" applyBorder="1" applyAlignment="1">
      <alignment horizontal="center" vertical="center" wrapText="1"/>
    </xf>
    <xf numFmtId="169" fontId="0" fillId="0" borderId="37" xfId="0" applyNumberFormat="1" applyFont="1" applyFill="1" applyBorder="1" applyAlignment="1">
      <alignment wrapText="1"/>
    </xf>
    <xf numFmtId="169" fontId="0" fillId="0" borderId="3" xfId="0" applyNumberFormat="1" applyFont="1" applyFill="1" applyBorder="1" applyAlignment="1">
      <alignment wrapText="1"/>
    </xf>
    <xf numFmtId="169" fontId="25" fillId="0" borderId="10" xfId="0" applyNumberFormat="1" applyFont="1" applyBorder="1" applyAlignment="1">
      <alignment wrapText="1"/>
    </xf>
    <xf numFmtId="0" fontId="25" fillId="14" borderId="10" xfId="0" applyFont="1" applyFill="1" applyBorder="1" applyAlignment="1">
      <alignment wrapText="1"/>
    </xf>
    <xf numFmtId="0" fontId="71" fillId="0" borderId="10" xfId="0" applyFont="1" applyBorder="1" applyAlignment="1">
      <alignment wrapText="1"/>
    </xf>
    <xf numFmtId="0" fontId="71" fillId="0" borderId="49" xfId="0" applyFont="1" applyBorder="1" applyAlignment="1">
      <alignment wrapText="1"/>
    </xf>
    <xf numFmtId="0" fontId="58" fillId="14" borderId="0" xfId="0" applyFont="1" applyFill="1"/>
    <xf numFmtId="0" fontId="58" fillId="14" borderId="0" xfId="0" applyFont="1" applyFill="1" applyAlignment="1">
      <alignment wrapText="1"/>
    </xf>
    <xf numFmtId="169" fontId="0" fillId="14" borderId="57" xfId="0" applyNumberFormat="1" applyFont="1" applyFill="1" applyBorder="1" applyAlignment="1">
      <alignment wrapText="1"/>
    </xf>
    <xf numFmtId="169" fontId="25" fillId="14" borderId="3" xfId="2" applyNumberFormat="1" applyFont="1" applyFill="1" applyBorder="1" applyAlignment="1">
      <alignment wrapText="1"/>
    </xf>
    <xf numFmtId="0" fontId="0" fillId="14" borderId="3" xfId="0" applyFont="1" applyFill="1" applyBorder="1" applyAlignment="1">
      <alignment wrapText="1"/>
    </xf>
    <xf numFmtId="6" fontId="0" fillId="14" borderId="3" xfId="0" applyNumberFormat="1" applyFont="1" applyFill="1" applyBorder="1" applyAlignment="1">
      <alignment wrapText="1"/>
    </xf>
    <xf numFmtId="0" fontId="18" fillId="14" borderId="30" xfId="0" applyFont="1" applyFill="1" applyBorder="1" applyAlignment="1">
      <alignment wrapText="1"/>
    </xf>
    <xf numFmtId="0" fontId="54" fillId="0" borderId="0" xfId="0" applyFont="1" applyFill="1" applyBorder="1" applyAlignment="1">
      <alignment horizontal="center" vertical="center" wrapText="1"/>
    </xf>
    <xf numFmtId="0" fontId="0" fillId="14" borderId="4" xfId="0" applyFont="1" applyFill="1" applyBorder="1" applyAlignment="1">
      <alignment wrapText="1"/>
    </xf>
    <xf numFmtId="169" fontId="0" fillId="14" borderId="41" xfId="0" applyNumberFormat="1" applyFont="1" applyFill="1" applyBorder="1" applyAlignment="1">
      <alignment wrapText="1"/>
    </xf>
    <xf numFmtId="169" fontId="0" fillId="14" borderId="58" xfId="0" applyNumberFormat="1" applyFont="1" applyFill="1" applyBorder="1" applyAlignment="1">
      <alignment wrapText="1"/>
    </xf>
    <xf numFmtId="0" fontId="54" fillId="14" borderId="0" xfId="0" applyFont="1" applyFill="1" applyBorder="1" applyAlignment="1">
      <alignment horizontal="center" vertical="center" wrapText="1"/>
    </xf>
    <xf numFmtId="169" fontId="0" fillId="14" borderId="17" xfId="0" applyNumberFormat="1" applyFont="1" applyFill="1" applyBorder="1" applyAlignment="1">
      <alignment wrapText="1"/>
    </xf>
    <xf numFmtId="169" fontId="0" fillId="14" borderId="3" xfId="0" applyNumberFormat="1" applyFont="1" applyFill="1" applyBorder="1" applyAlignment="1">
      <alignment wrapText="1"/>
    </xf>
    <xf numFmtId="169" fontId="25" fillId="14" borderId="3" xfId="0" applyNumberFormat="1" applyFont="1" applyFill="1" applyBorder="1" applyAlignment="1">
      <alignment wrapText="1"/>
    </xf>
    <xf numFmtId="0" fontId="0" fillId="14" borderId="6" xfId="0" applyFont="1" applyFill="1" applyBorder="1" applyAlignment="1">
      <alignment wrapText="1"/>
    </xf>
    <xf numFmtId="0" fontId="0" fillId="14" borderId="43" xfId="0" applyFont="1" applyFill="1" applyBorder="1" applyAlignment="1">
      <alignment wrapText="1"/>
    </xf>
    <xf numFmtId="0" fontId="18" fillId="14" borderId="22" xfId="0" applyFont="1" applyFill="1" applyBorder="1" applyAlignment="1">
      <alignment wrapText="1"/>
    </xf>
    <xf numFmtId="0" fontId="58" fillId="0" borderId="0" xfId="0" applyFont="1" applyFill="1" applyAlignment="1"/>
    <xf numFmtId="0" fontId="58" fillId="0" borderId="0" xfId="0" applyFont="1" applyFill="1" applyAlignment="1">
      <alignment wrapText="1"/>
    </xf>
    <xf numFmtId="0" fontId="0" fillId="0" borderId="0" xfId="0" applyFont="1" applyFill="1" applyBorder="1" applyAlignment="1">
      <alignment horizontal="center" vertical="center" wrapText="1"/>
    </xf>
    <xf numFmtId="169" fontId="0" fillId="0" borderId="0" xfId="0" applyNumberFormat="1" applyFont="1" applyFill="1" applyBorder="1" applyAlignment="1">
      <alignment wrapText="1"/>
    </xf>
    <xf numFmtId="0" fontId="75" fillId="0" borderId="0" xfId="0" applyNumberFormat="1" applyFont="1" applyFill="1" applyBorder="1" applyAlignment="1">
      <alignment wrapText="1"/>
    </xf>
    <xf numFmtId="0" fontId="25" fillId="0" borderId="0" xfId="0" applyNumberFormat="1" applyFont="1" applyFill="1" applyBorder="1" applyAlignment="1">
      <alignment wrapText="1"/>
    </xf>
    <xf numFmtId="169" fontId="25" fillId="0" borderId="0" xfId="0" applyNumberFormat="1" applyFont="1" applyFill="1" applyBorder="1" applyAlignment="1">
      <alignment wrapText="1"/>
    </xf>
    <xf numFmtId="0" fontId="25" fillId="0" borderId="0" xfId="0" applyFont="1" applyFill="1" applyBorder="1" applyAlignment="1">
      <alignment wrapText="1"/>
    </xf>
    <xf numFmtId="0" fontId="76" fillId="0" borderId="0" xfId="0" applyFont="1" applyFill="1" applyBorder="1" applyAlignment="1">
      <alignment wrapText="1"/>
    </xf>
    <xf numFmtId="169" fontId="77" fillId="8" borderId="53" xfId="0" applyNumberFormat="1" applyFont="1" applyFill="1" applyBorder="1" applyAlignment="1">
      <alignment vertical="center" wrapText="1"/>
    </xf>
    <xf numFmtId="169" fontId="78" fillId="8" borderId="20" xfId="0" applyNumberFormat="1" applyFont="1" applyFill="1" applyBorder="1" applyAlignment="1">
      <alignment vertical="center" wrapText="1"/>
    </xf>
    <xf numFmtId="0" fontId="78" fillId="8" borderId="20" xfId="0" applyNumberFormat="1" applyFont="1" applyFill="1" applyBorder="1" applyAlignment="1">
      <alignment horizontal="center" vertical="center" wrapText="1"/>
    </xf>
    <xf numFmtId="0" fontId="78" fillId="8" borderId="20" xfId="0" applyFont="1" applyFill="1" applyBorder="1" applyAlignment="1">
      <alignment vertical="center" wrapText="1"/>
    </xf>
    <xf numFmtId="0" fontId="78" fillId="8" borderId="60" xfId="0" applyFont="1" applyFill="1" applyBorder="1" applyAlignment="1">
      <alignment vertical="center" wrapText="1"/>
    </xf>
    <xf numFmtId="169" fontId="25" fillId="0" borderId="43" xfId="0" applyNumberFormat="1" applyFont="1" applyFill="1" applyBorder="1" applyAlignment="1">
      <alignment wrapText="1"/>
    </xf>
    <xf numFmtId="0" fontId="75" fillId="0" borderId="27" xfId="0" applyNumberFormat="1" applyFont="1" applyFill="1" applyBorder="1" applyAlignment="1">
      <alignment wrapText="1"/>
    </xf>
    <xf numFmtId="0" fontId="25" fillId="0" borderId="61" xfId="0" applyNumberFormat="1" applyFont="1" applyFill="1" applyBorder="1" applyAlignment="1">
      <alignment wrapText="1"/>
    </xf>
    <xf numFmtId="0" fontId="25" fillId="0" borderId="7" xfId="0" applyNumberFormat="1" applyFont="1" applyFill="1" applyBorder="1" applyAlignment="1">
      <alignment wrapText="1"/>
    </xf>
    <xf numFmtId="169" fontId="0" fillId="0" borderId="10" xfId="0" applyNumberFormat="1" applyFont="1" applyFill="1" applyBorder="1" applyAlignment="1">
      <alignment wrapText="1"/>
    </xf>
    <xf numFmtId="0" fontId="25" fillId="0" borderId="10" xfId="0" applyFont="1" applyFill="1" applyBorder="1" applyAlignment="1">
      <alignment wrapText="1"/>
    </xf>
    <xf numFmtId="0" fontId="76" fillId="0" borderId="49" xfId="0" applyFont="1" applyFill="1" applyBorder="1" applyAlignment="1">
      <alignment wrapText="1"/>
    </xf>
    <xf numFmtId="169" fontId="25" fillId="14" borderId="17" xfId="0" applyNumberFormat="1" applyFont="1" applyFill="1" applyBorder="1" applyAlignment="1">
      <alignment wrapText="1"/>
    </xf>
    <xf numFmtId="0" fontId="75" fillId="14" borderId="62" xfId="0" applyNumberFormat="1" applyFont="1" applyFill="1" applyBorder="1" applyAlignment="1">
      <alignment wrapText="1"/>
    </xf>
    <xf numFmtId="0" fontId="25" fillId="14" borderId="63" xfId="0" applyNumberFormat="1" applyFont="1" applyFill="1" applyBorder="1" applyAlignment="1">
      <alignment wrapText="1"/>
    </xf>
    <xf numFmtId="0" fontId="25" fillId="14" borderId="7" xfId="0" applyNumberFormat="1" applyFont="1" applyFill="1" applyBorder="1" applyAlignment="1">
      <alignment wrapText="1"/>
    </xf>
    <xf numFmtId="0" fontId="25" fillId="14" borderId="3" xfId="0" applyFont="1" applyFill="1" applyBorder="1" applyAlignment="1">
      <alignment wrapText="1"/>
    </xf>
    <xf numFmtId="0" fontId="76" fillId="14" borderId="30" xfId="0" applyFont="1" applyFill="1" applyBorder="1" applyAlignment="1">
      <alignment wrapText="1"/>
    </xf>
    <xf numFmtId="0" fontId="80" fillId="20" borderId="35" xfId="0" applyFont="1" applyFill="1" applyBorder="1" applyAlignment="1">
      <alignment wrapText="1"/>
    </xf>
    <xf numFmtId="0" fontId="80" fillId="20" borderId="48" xfId="0" applyFont="1" applyFill="1" applyBorder="1" applyAlignment="1">
      <alignment wrapText="1"/>
    </xf>
    <xf numFmtId="0" fontId="80" fillId="20" borderId="48" xfId="0" applyNumberFormat="1" applyFont="1" applyFill="1" applyBorder="1" applyAlignment="1">
      <alignment wrapText="1"/>
    </xf>
    <xf numFmtId="0" fontId="81" fillId="20" borderId="48" xfId="0" applyNumberFormat="1" applyFont="1" applyFill="1" applyBorder="1" applyAlignment="1">
      <alignment wrapText="1"/>
    </xf>
    <xf numFmtId="169" fontId="25" fillId="14" borderId="0" xfId="0" applyNumberFormat="1" applyFont="1" applyFill="1" applyBorder="1" applyAlignment="1">
      <alignment wrapText="1"/>
    </xf>
    <xf numFmtId="0" fontId="75" fillId="14" borderId="0" xfId="0" applyNumberFormat="1" applyFont="1" applyFill="1" applyBorder="1" applyAlignment="1">
      <alignment wrapText="1"/>
    </xf>
    <xf numFmtId="0" fontId="25" fillId="14" borderId="0" xfId="0" applyNumberFormat="1" applyFont="1" applyFill="1" applyBorder="1" applyAlignment="1">
      <alignment wrapText="1"/>
    </xf>
    <xf numFmtId="0" fontId="25" fillId="14" borderId="0" xfId="0" applyFont="1" applyFill="1" applyBorder="1" applyAlignment="1">
      <alignment wrapText="1"/>
    </xf>
    <xf numFmtId="0" fontId="76" fillId="14" borderId="20" xfId="0" applyFont="1" applyFill="1" applyBorder="1" applyAlignment="1">
      <alignment wrapText="1"/>
    </xf>
    <xf numFmtId="169" fontId="25" fillId="14" borderId="46" xfId="0" applyNumberFormat="1" applyFont="1" applyFill="1" applyBorder="1" applyAlignment="1">
      <alignment wrapText="1"/>
    </xf>
    <xf numFmtId="169" fontId="25" fillId="14" borderId="18" xfId="0" applyNumberFormat="1" applyFont="1" applyFill="1" applyBorder="1" applyAlignment="1">
      <alignment wrapText="1"/>
    </xf>
    <xf numFmtId="0" fontId="75" fillId="14" borderId="65" xfId="0" applyNumberFormat="1" applyFont="1" applyFill="1" applyBorder="1" applyAlignment="1">
      <alignment wrapText="1"/>
    </xf>
    <xf numFmtId="0" fontId="25" fillId="14" borderId="66" xfId="0" applyNumberFormat="1" applyFont="1" applyFill="1" applyBorder="1" applyAlignment="1">
      <alignment wrapText="1"/>
    </xf>
    <xf numFmtId="0" fontId="25" fillId="14" borderId="67" xfId="0" applyNumberFormat="1" applyFont="1" applyFill="1" applyBorder="1" applyAlignment="1">
      <alignment wrapText="1"/>
    </xf>
    <xf numFmtId="0" fontId="25" fillId="14" borderId="18" xfId="0" applyFont="1" applyFill="1" applyBorder="1" applyAlignment="1">
      <alignment wrapText="1"/>
    </xf>
    <xf numFmtId="0" fontId="25" fillId="14" borderId="44" xfId="0" applyFont="1" applyFill="1" applyBorder="1" applyAlignment="1">
      <alignment wrapText="1"/>
    </xf>
    <xf numFmtId="0" fontId="76" fillId="14" borderId="45" xfId="0" applyFont="1" applyFill="1" applyBorder="1" applyAlignment="1">
      <alignment wrapText="1"/>
    </xf>
    <xf numFmtId="0" fontId="75" fillId="14" borderId="13" xfId="0" applyNumberFormat="1" applyFont="1" applyFill="1" applyBorder="1" applyAlignment="1">
      <alignment wrapText="1"/>
    </xf>
    <xf numFmtId="0" fontId="25" fillId="14" borderId="68" xfId="0" applyNumberFormat="1" applyFont="1" applyFill="1" applyBorder="1" applyAlignment="1">
      <alignment wrapText="1"/>
    </xf>
    <xf numFmtId="0" fontId="25" fillId="14" borderId="4" xfId="0" applyNumberFormat="1" applyFont="1" applyFill="1" applyBorder="1" applyAlignment="1">
      <alignment wrapText="1"/>
    </xf>
    <xf numFmtId="0" fontId="80" fillId="20" borderId="29" xfId="0" applyFont="1" applyFill="1" applyBorder="1" applyAlignment="1">
      <alignment wrapText="1"/>
    </xf>
    <xf numFmtId="0" fontId="80" fillId="20" borderId="59" xfId="0" applyFont="1" applyFill="1" applyBorder="1" applyAlignment="1">
      <alignment wrapText="1"/>
    </xf>
    <xf numFmtId="0" fontId="80" fillId="20" borderId="59" xfId="0" applyNumberFormat="1" applyFont="1" applyFill="1" applyBorder="1" applyAlignment="1">
      <alignment wrapText="1"/>
    </xf>
    <xf numFmtId="0" fontId="81" fillId="20" borderId="59" xfId="0" applyNumberFormat="1" applyFont="1" applyFill="1" applyBorder="1" applyAlignment="1">
      <alignment wrapText="1"/>
    </xf>
    <xf numFmtId="169" fontId="0" fillId="14" borderId="0" xfId="0" applyNumberFormat="1" applyFont="1" applyFill="1" applyBorder="1" applyAlignment="1">
      <alignment wrapText="1"/>
    </xf>
    <xf numFmtId="0" fontId="76" fillId="14" borderId="28" xfId="0" applyFont="1" applyFill="1" applyBorder="1" applyAlignment="1">
      <alignment wrapText="1"/>
    </xf>
    <xf numFmtId="169" fontId="83" fillId="21" borderId="53" xfId="0" applyNumberFormat="1" applyFont="1" applyFill="1" applyBorder="1" applyAlignment="1">
      <alignment vertical="center" wrapText="1"/>
    </xf>
    <xf numFmtId="169" fontId="83" fillId="21" borderId="20" xfId="0" applyNumberFormat="1" applyFont="1" applyFill="1" applyBorder="1" applyAlignment="1">
      <alignment vertical="center" wrapText="1"/>
    </xf>
    <xf numFmtId="0" fontId="70" fillId="21" borderId="20" xfId="0" applyNumberFormat="1" applyFont="1" applyFill="1" applyBorder="1" applyAlignment="1">
      <alignment horizontal="center" vertical="center" wrapText="1"/>
    </xf>
    <xf numFmtId="169" fontId="70" fillId="21" borderId="20" xfId="0" applyNumberFormat="1" applyFont="1" applyFill="1" applyBorder="1" applyAlignment="1">
      <alignment vertical="center" wrapText="1"/>
    </xf>
    <xf numFmtId="0" fontId="70" fillId="21" borderId="20" xfId="0" applyFont="1" applyFill="1" applyBorder="1" applyAlignment="1">
      <alignment vertical="center" wrapText="1"/>
    </xf>
    <xf numFmtId="0" fontId="84" fillId="21" borderId="60" xfId="0" applyFont="1" applyFill="1" applyBorder="1" applyAlignment="1">
      <alignment vertical="center" wrapText="1"/>
    </xf>
    <xf numFmtId="169" fontId="0" fillId="14" borderId="37" xfId="0" applyNumberFormat="1" applyFont="1" applyFill="1" applyBorder="1" applyAlignment="1">
      <alignment wrapText="1"/>
    </xf>
    <xf numFmtId="169" fontId="76" fillId="0" borderId="43" xfId="0" applyNumberFormat="1" applyFont="1" applyFill="1" applyBorder="1" applyAlignment="1">
      <alignment wrapText="1"/>
    </xf>
    <xf numFmtId="0" fontId="25" fillId="14" borderId="6" xfId="0" applyNumberFormat="1" applyFont="1" applyFill="1" applyBorder="1" applyAlignment="1">
      <alignment wrapText="1"/>
    </xf>
    <xf numFmtId="0" fontId="76" fillId="14" borderId="49" xfId="0" applyFont="1" applyFill="1" applyBorder="1" applyAlignment="1">
      <alignment wrapText="1"/>
    </xf>
    <xf numFmtId="169" fontId="76" fillId="0" borderId="3" xfId="0" applyNumberFormat="1" applyFont="1" applyFill="1" applyBorder="1" applyAlignment="1">
      <alignment wrapText="1"/>
    </xf>
    <xf numFmtId="0" fontId="0" fillId="14" borderId="0" xfId="0" applyFont="1" applyFill="1"/>
    <xf numFmtId="169" fontId="0" fillId="14" borderId="39" xfId="0" applyNumberFormat="1" applyFont="1" applyFill="1" applyBorder="1" applyAlignment="1">
      <alignment wrapText="1"/>
    </xf>
    <xf numFmtId="0" fontId="75" fillId="14" borderId="69" xfId="0" applyNumberFormat="1" applyFont="1" applyFill="1" applyBorder="1" applyAlignment="1">
      <alignment wrapText="1"/>
    </xf>
    <xf numFmtId="0" fontId="25" fillId="14" borderId="70" xfId="0" applyNumberFormat="1" applyFont="1" applyFill="1" applyBorder="1" applyAlignment="1">
      <alignment wrapText="1"/>
    </xf>
    <xf numFmtId="0" fontId="25" fillId="14" borderId="9" xfId="0" applyNumberFormat="1" applyFont="1" applyFill="1" applyBorder="1" applyAlignment="1">
      <alignment wrapText="1"/>
    </xf>
    <xf numFmtId="169" fontId="79" fillId="0" borderId="17" xfId="0" applyNumberFormat="1" applyFont="1" applyFill="1" applyBorder="1" applyAlignment="1">
      <alignment wrapText="1"/>
    </xf>
    <xf numFmtId="0" fontId="79" fillId="0" borderId="13" xfId="0" applyNumberFormat="1" applyFont="1" applyFill="1" applyBorder="1" applyAlignment="1">
      <alignment wrapText="1"/>
    </xf>
    <xf numFmtId="0" fontId="79" fillId="0" borderId="68" xfId="0" applyNumberFormat="1" applyFont="1" applyFill="1" applyBorder="1" applyAlignment="1">
      <alignment wrapText="1"/>
    </xf>
    <xf numFmtId="0" fontId="79" fillId="0" borderId="4" xfId="0" applyNumberFormat="1" applyFont="1" applyFill="1" applyBorder="1" applyAlignment="1">
      <alignment wrapText="1"/>
    </xf>
    <xf numFmtId="169" fontId="79" fillId="0" borderId="3" xfId="0" applyNumberFormat="1" applyFont="1" applyFill="1" applyBorder="1" applyAlignment="1">
      <alignment wrapText="1"/>
    </xf>
    <xf numFmtId="0" fontId="85" fillId="0" borderId="3" xfId="0" applyFont="1" applyFill="1" applyBorder="1" applyAlignment="1">
      <alignment wrapText="1"/>
    </xf>
    <xf numFmtId="0" fontId="86" fillId="0" borderId="3" xfId="0" applyFont="1" applyFill="1" applyBorder="1" applyAlignment="1">
      <alignment wrapText="1"/>
    </xf>
    <xf numFmtId="0" fontId="85" fillId="0" borderId="30" xfId="0" applyFont="1" applyFill="1" applyBorder="1" applyAlignment="1">
      <alignment wrapText="1"/>
    </xf>
    <xf numFmtId="0" fontId="0" fillId="0" borderId="0" xfId="0" applyFont="1" applyFill="1" applyBorder="1" applyAlignment="1">
      <alignment vertical="top"/>
    </xf>
    <xf numFmtId="0" fontId="87" fillId="0" borderId="0" xfId="0" applyFont="1" applyAlignment="1">
      <alignment vertical="center" wrapText="1"/>
    </xf>
    <xf numFmtId="0" fontId="0" fillId="0" borderId="0" xfId="0" applyFont="1" applyFill="1" applyAlignment="1">
      <alignment vertical="top"/>
    </xf>
    <xf numFmtId="169" fontId="25" fillId="0" borderId="10" xfId="0" applyNumberFormat="1" applyFont="1" applyFill="1" applyBorder="1" applyAlignment="1">
      <alignment wrapText="1"/>
    </xf>
    <xf numFmtId="0" fontId="25" fillId="0" borderId="3" xfId="0" applyFont="1" applyFill="1" applyBorder="1" applyAlignment="1">
      <alignment wrapText="1"/>
    </xf>
    <xf numFmtId="0" fontId="76" fillId="0" borderId="30" xfId="0" applyFont="1" applyFill="1" applyBorder="1" applyAlignment="1">
      <alignment wrapText="1"/>
    </xf>
    <xf numFmtId="0" fontId="58" fillId="0" borderId="0" xfId="0" applyFont="1" applyFill="1" applyBorder="1" applyAlignment="1">
      <alignment vertical="center" wrapText="1"/>
    </xf>
    <xf numFmtId="0" fontId="0" fillId="14" borderId="0" xfId="0" applyFont="1" applyFill="1" applyBorder="1" applyAlignment="1">
      <alignment wrapText="1"/>
    </xf>
    <xf numFmtId="0" fontId="54" fillId="0" borderId="0" xfId="0" applyFont="1" applyFill="1" applyBorder="1" applyAlignment="1">
      <alignment vertical="center" wrapText="1"/>
    </xf>
    <xf numFmtId="169" fontId="0" fillId="14" borderId="46" xfId="0" applyNumberFormat="1" applyFont="1" applyFill="1" applyBorder="1" applyAlignment="1">
      <alignment wrapText="1"/>
    </xf>
    <xf numFmtId="169" fontId="0" fillId="14" borderId="18" xfId="0" applyNumberFormat="1" applyFont="1" applyFill="1" applyBorder="1" applyAlignment="1">
      <alignment wrapText="1"/>
    </xf>
    <xf numFmtId="0" fontId="25" fillId="14" borderId="71" xfId="0" applyNumberFormat="1" applyFont="1" applyFill="1" applyBorder="1" applyAlignment="1">
      <alignment wrapText="1"/>
    </xf>
    <xf numFmtId="0" fontId="25" fillId="14" borderId="72" xfId="0" applyNumberFormat="1" applyFont="1" applyFill="1" applyBorder="1" applyAlignment="1">
      <alignment wrapText="1"/>
    </xf>
    <xf numFmtId="0" fontId="25" fillId="14" borderId="50" xfId="0" applyNumberFormat="1" applyFont="1" applyFill="1" applyBorder="1" applyAlignment="1">
      <alignment wrapText="1"/>
    </xf>
    <xf numFmtId="169" fontId="25" fillId="0" borderId="18" xfId="0" applyNumberFormat="1" applyFont="1" applyFill="1" applyBorder="1" applyAlignment="1">
      <alignment wrapText="1"/>
    </xf>
    <xf numFmtId="0" fontId="0" fillId="14" borderId="18" xfId="0" applyFont="1" applyFill="1" applyBorder="1" applyAlignment="1">
      <alignment wrapText="1"/>
    </xf>
    <xf numFmtId="0" fontId="0" fillId="14" borderId="45" xfId="0" applyFont="1" applyFill="1" applyBorder="1" applyAlignment="1">
      <alignment wrapText="1"/>
    </xf>
    <xf numFmtId="169" fontId="0" fillId="14" borderId="10" xfId="0" applyNumberFormat="1" applyFont="1" applyFill="1" applyBorder="1" applyAlignment="1">
      <alignment wrapText="1"/>
    </xf>
    <xf numFmtId="0" fontId="25" fillId="14" borderId="13" xfId="0" applyNumberFormat="1" applyFont="1" applyFill="1" applyBorder="1" applyAlignment="1">
      <alignment wrapText="1"/>
    </xf>
    <xf numFmtId="0" fontId="0" fillId="14" borderId="10" xfId="0" applyFont="1" applyFill="1" applyBorder="1" applyAlignment="1">
      <alignment wrapText="1"/>
    </xf>
    <xf numFmtId="0" fontId="0" fillId="14" borderId="49" xfId="0" applyFont="1" applyFill="1" applyBorder="1" applyAlignment="1">
      <alignment wrapText="1"/>
    </xf>
    <xf numFmtId="169" fontId="0" fillId="14" borderId="31" xfId="0" applyNumberFormat="1" applyFont="1" applyFill="1" applyBorder="1" applyAlignment="1">
      <alignment wrapText="1"/>
    </xf>
    <xf numFmtId="0" fontId="0" fillId="14" borderId="15" xfId="0" applyFont="1" applyFill="1" applyBorder="1" applyAlignment="1">
      <alignment wrapText="1"/>
    </xf>
    <xf numFmtId="0" fontId="78" fillId="8" borderId="56" xfId="0" applyFont="1" applyFill="1" applyBorder="1" applyAlignment="1">
      <alignment vertical="center" wrapText="1"/>
    </xf>
    <xf numFmtId="169" fontId="25" fillId="14" borderId="10" xfId="0" applyNumberFormat="1" applyFont="1" applyFill="1" applyBorder="1" applyAlignment="1">
      <alignment wrapText="1"/>
    </xf>
    <xf numFmtId="169" fontId="0" fillId="14" borderId="43" xfId="0" applyNumberFormat="1" applyFont="1" applyFill="1" applyBorder="1" applyAlignment="1">
      <alignment wrapText="1"/>
    </xf>
    <xf numFmtId="169" fontId="25" fillId="14" borderId="43" xfId="0" applyNumberFormat="1" applyFont="1" applyFill="1" applyBorder="1" applyAlignment="1">
      <alignment wrapText="1"/>
    </xf>
    <xf numFmtId="0" fontId="0" fillId="14" borderId="22" xfId="0" applyFont="1" applyFill="1" applyBorder="1" applyAlignment="1">
      <alignment wrapText="1"/>
    </xf>
    <xf numFmtId="169" fontId="58" fillId="22" borderId="57" xfId="0" applyNumberFormat="1" applyFont="1" applyFill="1" applyBorder="1" applyAlignment="1">
      <alignment wrapText="1"/>
    </xf>
    <xf numFmtId="0" fontId="58" fillId="22" borderId="2" xfId="0" applyFont="1" applyFill="1" applyBorder="1" applyAlignment="1">
      <alignment wrapText="1"/>
    </xf>
    <xf numFmtId="0" fontId="58" fillId="22" borderId="2" xfId="0" applyNumberFormat="1" applyFont="1" applyFill="1" applyBorder="1" applyAlignment="1">
      <alignment wrapText="1"/>
    </xf>
    <xf numFmtId="0" fontId="75" fillId="22" borderId="73" xfId="0" applyFont="1" applyFill="1" applyBorder="1" applyAlignment="1">
      <alignment wrapText="1"/>
    </xf>
    <xf numFmtId="169" fontId="58" fillId="22" borderId="35" xfId="0" applyNumberFormat="1" applyFont="1" applyFill="1" applyBorder="1" applyAlignment="1">
      <alignment wrapText="1"/>
    </xf>
    <xf numFmtId="169" fontId="25" fillId="14" borderId="28" xfId="0" applyNumberFormat="1" applyFont="1" applyFill="1" applyBorder="1" applyAlignment="1">
      <alignment wrapText="1"/>
    </xf>
    <xf numFmtId="169" fontId="25" fillId="0" borderId="28" xfId="0" applyNumberFormat="1" applyFont="1" applyFill="1" applyBorder="1" applyAlignment="1">
      <alignment wrapText="1"/>
    </xf>
    <xf numFmtId="0" fontId="25" fillId="0" borderId="28" xfId="0" applyNumberFormat="1" applyFont="1" applyFill="1" applyBorder="1" applyAlignment="1">
      <alignment wrapText="1"/>
    </xf>
    <xf numFmtId="0" fontId="58" fillId="0" borderId="28" xfId="0" applyNumberFormat="1" applyFont="1" applyBorder="1" applyAlignment="1">
      <alignment wrapText="1"/>
    </xf>
    <xf numFmtId="169" fontId="58" fillId="0" borderId="28" xfId="0" applyNumberFormat="1" applyFont="1" applyBorder="1" applyAlignment="1">
      <alignment wrapText="1"/>
    </xf>
    <xf numFmtId="0" fontId="25" fillId="0" borderId="28" xfId="0" applyFont="1" applyFill="1" applyBorder="1" applyAlignment="1">
      <alignment wrapText="1"/>
    </xf>
    <xf numFmtId="169" fontId="25" fillId="14" borderId="40" xfId="0" applyNumberFormat="1" applyFont="1" applyFill="1" applyBorder="1" applyAlignment="1">
      <alignment wrapText="1"/>
    </xf>
    <xf numFmtId="169" fontId="25" fillId="14" borderId="44" xfId="0" applyNumberFormat="1" applyFont="1" applyFill="1" applyBorder="1" applyAlignment="1">
      <alignment wrapText="1"/>
    </xf>
    <xf numFmtId="0" fontId="25" fillId="14" borderId="65" xfId="0" applyNumberFormat="1" applyFont="1" applyFill="1" applyBorder="1" applyAlignment="1">
      <alignment wrapText="1"/>
    </xf>
    <xf numFmtId="0" fontId="58" fillId="0" borderId="66" xfId="0" applyNumberFormat="1" applyFont="1" applyBorder="1" applyAlignment="1">
      <alignment wrapText="1"/>
    </xf>
    <xf numFmtId="0" fontId="58" fillId="0" borderId="67" xfId="0" applyNumberFormat="1" applyFont="1" applyBorder="1" applyAlignment="1">
      <alignment wrapText="1"/>
    </xf>
    <xf numFmtId="169" fontId="58" fillId="0" borderId="44" xfId="0" applyNumberFormat="1" applyFont="1" applyBorder="1" applyAlignment="1">
      <alignment wrapText="1"/>
    </xf>
    <xf numFmtId="0" fontId="25" fillId="14" borderId="23" xfId="0" applyFont="1" applyFill="1" applyBorder="1" applyAlignment="1">
      <alignment wrapText="1"/>
    </xf>
    <xf numFmtId="169" fontId="25" fillId="22" borderId="74" xfId="0" applyNumberFormat="1" applyFont="1" applyFill="1" applyBorder="1" applyAlignment="1">
      <alignment wrapText="1"/>
    </xf>
    <xf numFmtId="169" fontId="0" fillId="0" borderId="18" xfId="0" applyNumberFormat="1" applyFont="1" applyFill="1" applyBorder="1" applyAlignment="1">
      <alignment wrapText="1"/>
    </xf>
    <xf numFmtId="0" fontId="75" fillId="14" borderId="71" xfId="0" applyNumberFormat="1" applyFont="1" applyFill="1" applyBorder="1" applyAlignment="1">
      <alignment wrapText="1"/>
    </xf>
    <xf numFmtId="0" fontId="25" fillId="14" borderId="45" xfId="0" applyFont="1" applyFill="1" applyBorder="1" applyAlignment="1">
      <alignment wrapText="1"/>
    </xf>
    <xf numFmtId="0" fontId="25" fillId="14" borderId="30" xfId="0" applyFont="1" applyFill="1" applyBorder="1" applyAlignment="1">
      <alignment wrapText="1"/>
    </xf>
    <xf numFmtId="169" fontId="25" fillId="14" borderId="5" xfId="0" applyNumberFormat="1" applyFont="1" applyFill="1" applyBorder="1" applyAlignment="1">
      <alignment wrapText="1"/>
    </xf>
    <xf numFmtId="169" fontId="25" fillId="0" borderId="3" xfId="0" applyNumberFormat="1" applyFont="1" applyFill="1" applyBorder="1" applyAlignment="1">
      <alignment wrapText="1"/>
    </xf>
    <xf numFmtId="0" fontId="0" fillId="14" borderId="30" xfId="0" applyFont="1" applyFill="1" applyBorder="1" applyAlignment="1">
      <alignment wrapText="1"/>
    </xf>
    <xf numFmtId="169" fontId="0" fillId="0" borderId="17" xfId="0" applyNumberFormat="1" applyFont="1" applyFill="1" applyBorder="1" applyAlignment="1">
      <alignment wrapText="1"/>
    </xf>
    <xf numFmtId="0" fontId="25" fillId="0" borderId="13" xfId="0" applyNumberFormat="1" applyFont="1" applyFill="1" applyBorder="1" applyAlignment="1">
      <alignment wrapText="1"/>
    </xf>
    <xf numFmtId="0" fontId="25" fillId="0" borderId="68" xfId="0" applyNumberFormat="1" applyFont="1" applyFill="1" applyBorder="1" applyAlignment="1">
      <alignment wrapText="1"/>
    </xf>
    <xf numFmtId="0" fontId="25" fillId="0" borderId="4" xfId="0" applyNumberFormat="1" applyFont="1" applyFill="1" applyBorder="1" applyAlignment="1">
      <alignment wrapText="1"/>
    </xf>
    <xf numFmtId="0" fontId="0" fillId="0" borderId="3" xfId="0" applyFont="1" applyFill="1" applyBorder="1" applyAlignment="1">
      <alignment wrapText="1"/>
    </xf>
    <xf numFmtId="0" fontId="0" fillId="0" borderId="30" xfId="0" applyFont="1" applyFill="1" applyBorder="1" applyAlignment="1">
      <alignment wrapText="1"/>
    </xf>
    <xf numFmtId="0" fontId="25" fillId="0" borderId="62" xfId="0" applyNumberFormat="1" applyFont="1" applyFill="1" applyBorder="1" applyAlignment="1">
      <alignment wrapText="1"/>
    </xf>
    <xf numFmtId="0" fontId="25" fillId="0" borderId="63" xfId="0" applyNumberFormat="1" applyFont="1" applyFill="1" applyBorder="1" applyAlignment="1">
      <alignment wrapText="1"/>
    </xf>
    <xf numFmtId="0" fontId="25" fillId="0" borderId="6" xfId="0" applyNumberFormat="1" applyFont="1" applyFill="1" applyBorder="1" applyAlignment="1">
      <alignment wrapText="1"/>
    </xf>
    <xf numFmtId="0" fontId="18" fillId="0" borderId="30" xfId="0" applyFont="1" applyFill="1" applyBorder="1" applyAlignment="1">
      <alignment wrapText="1"/>
    </xf>
    <xf numFmtId="169" fontId="91" fillId="22" borderId="57" xfId="0" applyNumberFormat="1" applyFont="1" applyFill="1" applyBorder="1" applyAlignment="1">
      <alignment wrapText="1"/>
    </xf>
    <xf numFmtId="0" fontId="58" fillId="14" borderId="30" xfId="0" applyFont="1" applyFill="1" applyBorder="1" applyAlignment="1">
      <alignment wrapText="1"/>
    </xf>
    <xf numFmtId="169" fontId="0" fillId="14" borderId="13" xfId="0" applyNumberFormat="1" applyFont="1" applyFill="1" applyBorder="1" applyAlignment="1">
      <alignment wrapText="1"/>
    </xf>
    <xf numFmtId="169" fontId="25" fillId="0" borderId="4" xfId="0" applyNumberFormat="1" applyFont="1" applyFill="1" applyBorder="1" applyAlignment="1">
      <alignment wrapText="1"/>
    </xf>
    <xf numFmtId="0" fontId="92" fillId="0" borderId="0" xfId="0" applyFont="1" applyFill="1" applyBorder="1" applyAlignment="1">
      <alignment vertical="center" wrapText="1"/>
    </xf>
    <xf numFmtId="169" fontId="0" fillId="14" borderId="5" xfId="0" applyNumberFormat="1" applyFont="1" applyFill="1" applyBorder="1" applyAlignment="1">
      <alignment wrapText="1"/>
    </xf>
    <xf numFmtId="0" fontId="25" fillId="14" borderId="5" xfId="0" applyFont="1" applyFill="1" applyBorder="1" applyAlignment="1">
      <alignment wrapText="1"/>
    </xf>
    <xf numFmtId="0" fontId="25" fillId="14" borderId="76" xfId="0" applyFont="1" applyFill="1" applyBorder="1" applyAlignment="1">
      <alignment wrapText="1"/>
    </xf>
    <xf numFmtId="0" fontId="25" fillId="0" borderId="0" xfId="0" applyNumberFormat="1" applyFont="1" applyBorder="1" applyAlignment="1">
      <alignment wrapText="1"/>
    </xf>
    <xf numFmtId="169" fontId="25" fillId="0" borderId="0" xfId="0" applyNumberFormat="1" applyFont="1" applyBorder="1" applyAlignment="1">
      <alignment wrapText="1"/>
    </xf>
    <xf numFmtId="0" fontId="0" fillId="0" borderId="0" xfId="0" applyFont="1" applyFill="1" applyBorder="1" applyAlignment="1">
      <alignment wrapText="1"/>
    </xf>
    <xf numFmtId="0" fontId="0" fillId="0" borderId="0" xfId="0" applyFont="1" applyBorder="1" applyAlignment="1">
      <alignment wrapText="1"/>
    </xf>
    <xf numFmtId="0" fontId="58" fillId="0" borderId="0" xfId="0" applyFont="1" applyBorder="1" applyAlignment="1">
      <alignment wrapText="1"/>
    </xf>
    <xf numFmtId="169" fontId="0" fillId="0" borderId="44" xfId="0" applyNumberFormat="1" applyFont="1" applyFill="1" applyBorder="1" applyAlignment="1">
      <alignment wrapText="1"/>
    </xf>
    <xf numFmtId="0" fontId="25" fillId="0" borderId="65" xfId="0" applyNumberFormat="1" applyFont="1" applyBorder="1" applyAlignment="1">
      <alignment wrapText="1"/>
    </xf>
    <xf numFmtId="0" fontId="25" fillId="0" borderId="66" xfId="0" applyNumberFormat="1" applyFont="1" applyBorder="1" applyAlignment="1">
      <alignment wrapText="1"/>
    </xf>
    <xf numFmtId="0" fontId="25" fillId="0" borderId="67" xfId="0" applyNumberFormat="1" applyFont="1" applyBorder="1" applyAlignment="1">
      <alignment wrapText="1"/>
    </xf>
    <xf numFmtId="169" fontId="25" fillId="0" borderId="18" xfId="0" applyNumberFormat="1" applyFont="1" applyBorder="1" applyAlignment="1">
      <alignment wrapText="1"/>
    </xf>
    <xf numFmtId="0" fontId="0" fillId="0" borderId="18" xfId="0" applyFont="1" applyFill="1" applyBorder="1" applyAlignment="1">
      <alignment wrapText="1"/>
    </xf>
    <xf numFmtId="0" fontId="0" fillId="0" borderId="18" xfId="0" applyFont="1" applyBorder="1" applyAlignment="1">
      <alignment wrapText="1"/>
    </xf>
    <xf numFmtId="0" fontId="58" fillId="0" borderId="45" xfId="0" applyFont="1" applyBorder="1" applyAlignment="1">
      <alignment wrapText="1"/>
    </xf>
    <xf numFmtId="169" fontId="0" fillId="0" borderId="58" xfId="0" applyNumberFormat="1" applyFont="1" applyFill="1" applyBorder="1" applyAlignment="1">
      <alignment wrapText="1"/>
    </xf>
    <xf numFmtId="169" fontId="0" fillId="0" borderId="5" xfId="0" applyNumberFormat="1" applyFont="1" applyFill="1" applyBorder="1" applyAlignment="1">
      <alignment wrapText="1"/>
    </xf>
    <xf numFmtId="0" fontId="0" fillId="0" borderId="10" xfId="0" applyFont="1" applyFill="1" applyBorder="1" applyAlignment="1">
      <alignment wrapText="1"/>
    </xf>
    <xf numFmtId="0" fontId="0" fillId="0" borderId="10" xfId="0" applyFont="1" applyBorder="1" applyAlignment="1">
      <alignment wrapText="1"/>
    </xf>
    <xf numFmtId="0" fontId="58" fillId="0" borderId="49" xfId="0" applyFont="1" applyBorder="1" applyAlignment="1">
      <alignment wrapText="1"/>
    </xf>
    <xf numFmtId="0" fontId="25" fillId="0" borderId="13" xfId="0" applyNumberFormat="1" applyFont="1" applyBorder="1" applyAlignment="1">
      <alignment wrapText="1"/>
    </xf>
    <xf numFmtId="0" fontId="25" fillId="0" borderId="68" xfId="0" applyNumberFormat="1" applyFont="1" applyBorder="1" applyAlignment="1">
      <alignment wrapText="1"/>
    </xf>
    <xf numFmtId="0" fontId="25" fillId="0" borderId="4" xfId="0" applyNumberFormat="1" applyFont="1" applyBorder="1" applyAlignment="1">
      <alignment wrapText="1"/>
    </xf>
    <xf numFmtId="169" fontId="25" fillId="0" borderId="3" xfId="0" applyNumberFormat="1" applyFont="1" applyBorder="1" applyAlignment="1">
      <alignment wrapText="1"/>
    </xf>
    <xf numFmtId="0" fontId="0" fillId="0" borderId="3" xfId="0" applyFont="1" applyBorder="1" applyAlignment="1">
      <alignment wrapText="1"/>
    </xf>
    <xf numFmtId="0" fontId="58" fillId="0" borderId="30" xfId="0" applyFont="1" applyBorder="1" applyAlignment="1">
      <alignment wrapText="1"/>
    </xf>
    <xf numFmtId="169" fontId="25" fillId="0" borderId="5" xfId="0" applyNumberFormat="1" applyFont="1" applyFill="1" applyBorder="1" applyAlignment="1">
      <alignment wrapText="1"/>
    </xf>
    <xf numFmtId="0" fontId="0" fillId="0" borderId="5" xfId="0" applyFont="1" applyFill="1" applyBorder="1" applyAlignment="1">
      <alignment wrapText="1"/>
    </xf>
    <xf numFmtId="0" fontId="18" fillId="0" borderId="76" xfId="0" applyFont="1" applyFill="1" applyBorder="1" applyAlignment="1">
      <alignment wrapText="1"/>
    </xf>
    <xf numFmtId="169" fontId="58" fillId="24" borderId="35" xfId="0" applyNumberFormat="1" applyFont="1" applyFill="1" applyBorder="1" applyAlignment="1">
      <alignment wrapText="1"/>
    </xf>
    <xf numFmtId="169" fontId="0" fillId="0" borderId="0" xfId="0" applyNumberFormat="1" applyFont="1" applyBorder="1" applyAlignment="1">
      <alignment wrapText="1"/>
    </xf>
    <xf numFmtId="169" fontId="0" fillId="0" borderId="46" xfId="0" applyNumberFormat="1" applyFont="1" applyFill="1" applyBorder="1" applyAlignment="1">
      <alignment wrapText="1"/>
    </xf>
    <xf numFmtId="0" fontId="25" fillId="0" borderId="65" xfId="0" applyNumberFormat="1" applyFont="1" applyFill="1" applyBorder="1" applyAlignment="1">
      <alignment wrapText="1"/>
    </xf>
    <xf numFmtId="0" fontId="25" fillId="0" borderId="66" xfId="0" applyNumberFormat="1" applyFont="1" applyFill="1" applyBorder="1" applyAlignment="1">
      <alignment wrapText="1"/>
    </xf>
    <xf numFmtId="0" fontId="25" fillId="0" borderId="67" xfId="0" applyNumberFormat="1" applyFont="1" applyFill="1" applyBorder="1" applyAlignment="1">
      <alignment wrapText="1"/>
    </xf>
    <xf numFmtId="0" fontId="25" fillId="0" borderId="18" xfId="0" applyFont="1" applyFill="1" applyBorder="1" applyAlignment="1">
      <alignment wrapText="1"/>
    </xf>
    <xf numFmtId="0" fontId="25" fillId="0" borderId="45" xfId="0" applyFont="1" applyFill="1" applyBorder="1" applyAlignment="1">
      <alignment wrapText="1"/>
    </xf>
    <xf numFmtId="0" fontId="25" fillId="0" borderId="30" xfId="0" applyFont="1" applyFill="1" applyBorder="1" applyAlignment="1">
      <alignment wrapText="1"/>
    </xf>
    <xf numFmtId="0" fontId="58" fillId="0" borderId="0" xfId="0" applyNumberFormat="1" applyFont="1" applyFill="1" applyBorder="1" applyAlignment="1">
      <alignment wrapText="1"/>
    </xf>
    <xf numFmtId="169" fontId="58" fillId="0" borderId="0" xfId="0" applyNumberFormat="1" applyFont="1" applyFill="1" applyBorder="1" applyAlignment="1">
      <alignment wrapText="1"/>
    </xf>
    <xf numFmtId="0" fontId="71" fillId="0" borderId="0" xfId="0" applyFont="1" applyBorder="1" applyAlignment="1">
      <alignment wrapText="1"/>
    </xf>
    <xf numFmtId="0" fontId="58" fillId="0" borderId="28" xfId="0" applyFont="1" applyFill="1" applyBorder="1" applyAlignment="1">
      <alignment wrapText="1"/>
    </xf>
    <xf numFmtId="169" fontId="25" fillId="14" borderId="58" xfId="0" applyNumberFormat="1" applyFont="1" applyFill="1" applyBorder="1" applyAlignment="1">
      <alignment wrapText="1"/>
    </xf>
    <xf numFmtId="169" fontId="25" fillId="0" borderId="5" xfId="0" applyNumberFormat="1" applyFont="1" applyBorder="1" applyAlignment="1">
      <alignment wrapText="1"/>
    </xf>
    <xf numFmtId="0" fontId="0" fillId="0" borderId="5" xfId="0" applyFont="1" applyBorder="1" applyAlignment="1">
      <alignment wrapText="1"/>
    </xf>
    <xf numFmtId="0" fontId="58" fillId="0" borderId="76" xfId="0" applyFont="1" applyBorder="1" applyAlignment="1">
      <alignment wrapText="1"/>
    </xf>
    <xf numFmtId="169" fontId="58" fillId="26" borderId="35" xfId="0" applyNumberFormat="1" applyFont="1" applyFill="1" applyBorder="1" applyAlignment="1">
      <alignment wrapText="1"/>
    </xf>
    <xf numFmtId="0" fontId="65" fillId="0" borderId="0" xfId="0" applyFont="1" applyFill="1" applyBorder="1" applyAlignment="1">
      <alignment vertical="center" wrapText="1"/>
    </xf>
    <xf numFmtId="0" fontId="25" fillId="0" borderId="0" xfId="0" applyFont="1" applyBorder="1" applyAlignment="1">
      <alignment wrapText="1"/>
    </xf>
    <xf numFmtId="0" fontId="94" fillId="0" borderId="20" xfId="0" applyFont="1" applyBorder="1" applyAlignment="1">
      <alignment wrapText="1"/>
    </xf>
    <xf numFmtId="169" fontId="25" fillId="0" borderId="46" xfId="0" applyNumberFormat="1" applyFont="1" applyBorder="1" applyAlignment="1">
      <alignment wrapText="1"/>
    </xf>
    <xf numFmtId="0" fontId="25" fillId="0" borderId="18" xfId="0" applyFont="1" applyBorder="1" applyAlignment="1">
      <alignment wrapText="1"/>
    </xf>
    <xf numFmtId="0" fontId="94" fillId="0" borderId="45" xfId="0" applyFont="1" applyBorder="1" applyAlignment="1">
      <alignment wrapText="1"/>
    </xf>
    <xf numFmtId="169" fontId="96" fillId="0" borderId="0" xfId="0" applyNumberFormat="1" applyFont="1" applyBorder="1" applyAlignment="1">
      <alignment wrapText="1"/>
    </xf>
    <xf numFmtId="0" fontId="96" fillId="0" borderId="0" xfId="0" applyNumberFormat="1" applyFont="1" applyFill="1" applyBorder="1" applyAlignment="1">
      <alignment wrapText="1"/>
    </xf>
    <xf numFmtId="169" fontId="96" fillId="0" borderId="0" xfId="0" applyNumberFormat="1" applyFont="1" applyFill="1" applyBorder="1" applyAlignment="1">
      <alignment wrapText="1"/>
    </xf>
    <xf numFmtId="0" fontId="96" fillId="0" borderId="0" xfId="0" applyFont="1" applyBorder="1" applyAlignment="1">
      <alignment wrapText="1"/>
    </xf>
    <xf numFmtId="0" fontId="96" fillId="0" borderId="0" xfId="0" applyFont="1" applyFill="1" applyBorder="1" applyAlignment="1">
      <alignment wrapText="1"/>
    </xf>
    <xf numFmtId="0" fontId="97" fillId="0" borderId="0" xfId="0" applyFont="1" applyBorder="1" applyAlignment="1">
      <alignment wrapText="1"/>
    </xf>
    <xf numFmtId="0" fontId="54" fillId="0" borderId="0" xfId="0" applyFont="1" applyFill="1" applyBorder="1" applyAlignment="1">
      <alignment wrapText="1"/>
    </xf>
    <xf numFmtId="169" fontId="77" fillId="8" borderId="17" xfId="0" applyNumberFormat="1" applyFont="1" applyFill="1" applyBorder="1" applyAlignment="1">
      <alignment vertical="center" wrapText="1"/>
    </xf>
    <xf numFmtId="169" fontId="78" fillId="8" borderId="2" xfId="0" applyNumberFormat="1" applyFont="1" applyFill="1" applyBorder="1" applyAlignment="1">
      <alignment vertical="center" wrapText="1"/>
    </xf>
    <xf numFmtId="0" fontId="78" fillId="8" borderId="2" xfId="0" applyNumberFormat="1" applyFont="1" applyFill="1" applyBorder="1" applyAlignment="1">
      <alignment horizontal="center" vertical="center" wrapText="1"/>
    </xf>
    <xf numFmtId="0" fontId="78" fillId="8" borderId="2" xfId="0" applyFont="1" applyFill="1" applyBorder="1" applyAlignment="1">
      <alignment vertical="center" wrapText="1"/>
    </xf>
    <xf numFmtId="0" fontId="78" fillId="8" borderId="4" xfId="0" applyFont="1" applyFill="1" applyBorder="1" applyAlignment="1">
      <alignment vertical="center" wrapText="1"/>
    </xf>
    <xf numFmtId="0" fontId="78" fillId="8" borderId="30" xfId="0" applyFont="1" applyFill="1" applyBorder="1" applyAlignment="1">
      <alignment vertical="center" wrapText="1"/>
    </xf>
    <xf numFmtId="169" fontId="25" fillId="0" borderId="37" xfId="0" applyNumberFormat="1" applyFont="1" applyBorder="1" applyAlignment="1">
      <alignment wrapText="1"/>
    </xf>
    <xf numFmtId="169" fontId="96" fillId="0" borderId="10" xfId="0" applyNumberFormat="1" applyFont="1" applyFill="1" applyBorder="1" applyAlignment="1">
      <alignment wrapText="1"/>
    </xf>
    <xf numFmtId="0" fontId="96" fillId="0" borderId="63" xfId="0" applyNumberFormat="1" applyFont="1" applyFill="1" applyBorder="1" applyAlignment="1">
      <alignment wrapText="1"/>
    </xf>
    <xf numFmtId="0" fontId="96" fillId="0" borderId="10" xfId="0" applyFont="1" applyBorder="1" applyAlignment="1">
      <alignment wrapText="1"/>
    </xf>
    <xf numFmtId="0" fontId="96" fillId="0" borderId="10" xfId="0" applyFont="1" applyFill="1" applyBorder="1" applyAlignment="1">
      <alignment wrapText="1"/>
    </xf>
    <xf numFmtId="0" fontId="97" fillId="0" borderId="49" xfId="0" applyFont="1" applyBorder="1" applyAlignment="1">
      <alignment wrapText="1"/>
    </xf>
    <xf numFmtId="169" fontId="25" fillId="0" borderId="58" xfId="0" applyNumberFormat="1" applyFont="1" applyBorder="1" applyAlignment="1">
      <alignment wrapText="1"/>
    </xf>
    <xf numFmtId="169" fontId="96" fillId="0" borderId="3" xfId="0" applyNumberFormat="1" applyFont="1" applyFill="1" applyBorder="1" applyAlignment="1">
      <alignment wrapText="1"/>
    </xf>
    <xf numFmtId="0" fontId="96" fillId="0" borderId="13" xfId="0" applyNumberFormat="1" applyFont="1" applyFill="1" applyBorder="1" applyAlignment="1">
      <alignment wrapText="1"/>
    </xf>
    <xf numFmtId="0" fontId="96" fillId="0" borderId="68" xfId="0" applyNumberFormat="1" applyFont="1" applyFill="1" applyBorder="1" applyAlignment="1">
      <alignment wrapText="1"/>
    </xf>
    <xf numFmtId="0" fontId="96" fillId="0" borderId="4" xfId="0" applyNumberFormat="1" applyFont="1" applyFill="1" applyBorder="1" applyAlignment="1">
      <alignment wrapText="1"/>
    </xf>
    <xf numFmtId="0" fontId="96" fillId="0" borderId="3" xfId="0" applyFont="1" applyBorder="1" applyAlignment="1">
      <alignment wrapText="1"/>
    </xf>
    <xf numFmtId="0" fontId="96" fillId="0" borderId="3" xfId="0" applyFont="1" applyFill="1" applyBorder="1" applyAlignment="1">
      <alignment wrapText="1"/>
    </xf>
    <xf numFmtId="0" fontId="96" fillId="0" borderId="62" xfId="0" applyNumberFormat="1" applyFont="1" applyFill="1" applyBorder="1" applyAlignment="1">
      <alignment wrapText="1"/>
    </xf>
    <xf numFmtId="0" fontId="96" fillId="0" borderId="6" xfId="0" applyNumberFormat="1" applyFont="1" applyFill="1" applyBorder="1" applyAlignment="1">
      <alignment wrapText="1"/>
    </xf>
    <xf numFmtId="0" fontId="96" fillId="0" borderId="30" xfId="0" applyFont="1" applyBorder="1" applyAlignment="1">
      <alignment wrapText="1"/>
    </xf>
    <xf numFmtId="0" fontId="25" fillId="0" borderId="5" xfId="0" applyFont="1" applyFill="1" applyBorder="1" applyAlignment="1">
      <alignment wrapText="1"/>
    </xf>
    <xf numFmtId="0" fontId="97" fillId="0" borderId="30" xfId="0" applyFont="1" applyBorder="1" applyAlignment="1">
      <alignment wrapText="1"/>
    </xf>
    <xf numFmtId="0" fontId="97" fillId="0" borderId="30" xfId="0" applyFont="1" applyFill="1" applyBorder="1" applyAlignment="1">
      <alignment wrapText="1"/>
    </xf>
    <xf numFmtId="169" fontId="25" fillId="0" borderId="17" xfId="0" applyNumberFormat="1" applyFont="1" applyBorder="1" applyAlignment="1">
      <alignment wrapText="1"/>
    </xf>
    <xf numFmtId="0" fontId="25" fillId="0" borderId="5" xfId="0" applyFont="1" applyBorder="1" applyAlignment="1">
      <alignment wrapText="1"/>
    </xf>
    <xf numFmtId="0" fontId="64" fillId="0" borderId="0" xfId="0" applyFont="1" applyFill="1" applyBorder="1" applyAlignment="1">
      <alignment vertical="center" wrapText="1"/>
    </xf>
    <xf numFmtId="169" fontId="0" fillId="27" borderId="57" xfId="0" applyNumberFormat="1" applyFont="1" applyFill="1" applyBorder="1" applyAlignment="1">
      <alignment wrapText="1"/>
    </xf>
    <xf numFmtId="0" fontId="18" fillId="27" borderId="2" xfId="0" applyFont="1" applyFill="1" applyBorder="1" applyAlignment="1">
      <alignment wrapText="1"/>
    </xf>
    <xf numFmtId="44" fontId="18" fillId="27" borderId="2" xfId="2" applyFont="1" applyFill="1" applyBorder="1" applyAlignment="1">
      <alignment wrapText="1"/>
    </xf>
    <xf numFmtId="0" fontId="18" fillId="27" borderId="73" xfId="0" applyFont="1" applyFill="1" applyBorder="1" applyAlignment="1">
      <alignment wrapText="1"/>
    </xf>
    <xf numFmtId="0" fontId="98" fillId="0" borderId="0" xfId="0" applyFont="1" applyAlignment="1">
      <alignment vertical="center"/>
    </xf>
    <xf numFmtId="0" fontId="99" fillId="0" borderId="0" xfId="0" applyFont="1" applyAlignment="1">
      <alignment vertical="center"/>
    </xf>
    <xf numFmtId="0" fontId="99" fillId="0" borderId="0" xfId="0" applyFont="1" applyAlignment="1">
      <alignment vertical="center" wrapText="1"/>
    </xf>
    <xf numFmtId="0" fontId="100" fillId="0" borderId="0" xfId="0" applyFont="1" applyFill="1" applyBorder="1" applyAlignment="1">
      <alignment vertical="center" wrapText="1"/>
    </xf>
    <xf numFmtId="169" fontId="78" fillId="8" borderId="8" xfId="0" applyNumberFormat="1" applyFont="1" applyFill="1" applyBorder="1" applyAlignment="1">
      <alignment vertical="center" wrapText="1"/>
    </xf>
    <xf numFmtId="0" fontId="78" fillId="8" borderId="8" xfId="0" applyFont="1" applyFill="1" applyBorder="1" applyAlignment="1">
      <alignment vertical="center" wrapText="1"/>
    </xf>
    <xf numFmtId="0" fontId="0" fillId="0" borderId="0" xfId="0" applyFont="1" applyFill="1" applyBorder="1" applyAlignment="1">
      <alignment vertical="center" wrapText="1"/>
    </xf>
    <xf numFmtId="169" fontId="101" fillId="0" borderId="17" xfId="0" applyNumberFormat="1" applyFont="1" applyBorder="1" applyAlignment="1">
      <alignment wrapText="1"/>
    </xf>
    <xf numFmtId="0" fontId="25" fillId="0" borderId="10" xfId="0" applyFont="1" applyBorder="1" applyAlignment="1">
      <alignment wrapText="1"/>
    </xf>
    <xf numFmtId="0" fontId="25" fillId="0" borderId="49" xfId="0" applyFont="1" applyBorder="1" applyAlignment="1">
      <alignment wrapText="1"/>
    </xf>
    <xf numFmtId="0" fontId="25" fillId="0" borderId="30" xfId="0" applyFont="1" applyBorder="1" applyAlignment="1">
      <alignment wrapText="1"/>
    </xf>
    <xf numFmtId="0" fontId="25" fillId="0" borderId="0" xfId="0" applyFont="1" applyFill="1" applyAlignment="1">
      <alignment wrapText="1"/>
    </xf>
    <xf numFmtId="0" fontId="25" fillId="0" borderId="13" xfId="0" applyNumberFormat="1" applyFont="1" applyFill="1" applyBorder="1" applyAlignment="1">
      <alignment horizontal="center" wrapText="1"/>
    </xf>
    <xf numFmtId="0" fontId="25" fillId="0" borderId="2" xfId="0" applyNumberFormat="1" applyFont="1" applyFill="1" applyBorder="1" applyAlignment="1">
      <alignment horizontal="center" wrapText="1"/>
    </xf>
    <xf numFmtId="0" fontId="25" fillId="0" borderId="4" xfId="0" applyNumberFormat="1" applyFont="1" applyFill="1" applyBorder="1" applyAlignment="1">
      <alignment horizontal="center" wrapText="1"/>
    </xf>
    <xf numFmtId="0" fontId="64" fillId="0" borderId="0" xfId="0" applyFont="1" applyBorder="1" applyAlignment="1">
      <alignment vertical="center" wrapText="1"/>
    </xf>
    <xf numFmtId="169" fontId="0" fillId="27" borderId="17" xfId="0" applyNumberFormat="1" applyFont="1" applyFill="1" applyBorder="1" applyAlignment="1">
      <alignment wrapText="1"/>
    </xf>
    <xf numFmtId="0" fontId="51" fillId="27" borderId="69" xfId="0" applyFont="1" applyFill="1" applyBorder="1" applyAlignment="1">
      <alignment wrapText="1"/>
    </xf>
    <xf numFmtId="0" fontId="51" fillId="27" borderId="0" xfId="0" applyFont="1" applyFill="1" applyBorder="1" applyAlignment="1">
      <alignment wrapText="1"/>
    </xf>
    <xf numFmtId="44" fontId="51" fillId="27" borderId="8" xfId="2" applyFont="1" applyFill="1" applyBorder="1" applyAlignment="1">
      <alignment wrapText="1"/>
    </xf>
    <xf numFmtId="0" fontId="51" fillId="27" borderId="2" xfId="0" applyFont="1" applyFill="1" applyBorder="1" applyAlignment="1">
      <alignment wrapText="1"/>
    </xf>
    <xf numFmtId="0" fontId="51" fillId="27" borderId="73" xfId="0" applyFont="1" applyFill="1" applyBorder="1" applyAlignment="1">
      <alignment wrapText="1"/>
    </xf>
    <xf numFmtId="0" fontId="58" fillId="0" borderId="0" xfId="0" applyFont="1" applyFill="1" applyAlignment="1">
      <alignment vertical="center" wrapText="1"/>
    </xf>
    <xf numFmtId="0" fontId="25" fillId="0" borderId="0" xfId="0" applyFont="1" applyFill="1" applyAlignment="1">
      <alignment vertical="center" wrapText="1"/>
    </xf>
    <xf numFmtId="0" fontId="54" fillId="0" borderId="0" xfId="0" applyFont="1" applyFill="1" applyAlignment="1">
      <alignment vertical="center" wrapText="1"/>
    </xf>
    <xf numFmtId="169" fontId="0" fillId="27" borderId="58" xfId="0" applyNumberFormat="1" applyFont="1" applyFill="1" applyBorder="1" applyAlignment="1">
      <alignment wrapText="1"/>
    </xf>
    <xf numFmtId="0" fontId="25" fillId="0" borderId="0" xfId="0" applyFont="1" applyFill="1" applyAlignment="1"/>
    <xf numFmtId="0" fontId="54" fillId="0" borderId="0" xfId="0" applyFont="1" applyFill="1" applyAlignment="1">
      <alignment wrapText="1"/>
    </xf>
    <xf numFmtId="169" fontId="25" fillId="0" borderId="58" xfId="0" applyNumberFormat="1" applyFont="1" applyFill="1" applyBorder="1" applyAlignment="1">
      <alignment wrapText="1"/>
    </xf>
    <xf numFmtId="169" fontId="25" fillId="0" borderId="9" xfId="0" applyNumberFormat="1" applyFont="1" applyFill="1" applyBorder="1" applyAlignment="1">
      <alignment horizontal="right"/>
    </xf>
    <xf numFmtId="0" fontId="71" fillId="0" borderId="30" xfId="0" applyFont="1" applyFill="1" applyBorder="1" applyAlignment="1">
      <alignment wrapText="1"/>
    </xf>
    <xf numFmtId="169" fontId="0" fillId="27" borderId="41" xfId="0" applyNumberFormat="1" applyFont="1" applyFill="1" applyBorder="1" applyAlignment="1"/>
    <xf numFmtId="0" fontId="102" fillId="0" borderId="0" xfId="0" applyFont="1" applyFill="1" applyBorder="1" applyAlignment="1">
      <alignment horizontal="center" vertical="center" wrapText="1"/>
    </xf>
    <xf numFmtId="0" fontId="95" fillId="0" borderId="10" xfId="0" applyNumberFormat="1" applyFont="1" applyBorder="1" applyAlignment="1">
      <alignment horizontal="center" vertical="center" wrapText="1"/>
    </xf>
    <xf numFmtId="0" fontId="0" fillId="0" borderId="0" xfId="0" applyFont="1" applyBorder="1"/>
    <xf numFmtId="0" fontId="62" fillId="0" borderId="0" xfId="0" applyFont="1" applyFill="1" applyBorder="1" applyAlignment="1">
      <alignment vertical="center" wrapText="1"/>
    </xf>
    <xf numFmtId="0" fontId="86" fillId="0" borderId="0" xfId="0" applyFont="1" applyAlignment="1">
      <alignment horizontal="center" vertical="center" wrapText="1"/>
    </xf>
    <xf numFmtId="0" fontId="86" fillId="0" borderId="0" xfId="0" applyFont="1"/>
    <xf numFmtId="0" fontId="86" fillId="0" borderId="0" xfId="0" applyFont="1" applyAlignment="1">
      <alignment wrapText="1"/>
    </xf>
    <xf numFmtId="169" fontId="86" fillId="0" borderId="0" xfId="0" applyNumberFormat="1" applyFont="1"/>
    <xf numFmtId="0" fontId="76" fillId="0" borderId="0" xfId="0" applyNumberFormat="1" applyFont="1" applyAlignment="1">
      <alignment horizontal="left"/>
    </xf>
    <xf numFmtId="0" fontId="76" fillId="0" borderId="0" xfId="0" applyNumberFormat="1" applyFont="1"/>
    <xf numFmtId="169" fontId="76" fillId="0" borderId="0" xfId="0" applyNumberFormat="1" applyFont="1"/>
    <xf numFmtId="0" fontId="76" fillId="0" borderId="0" xfId="0" applyNumberFormat="1" applyFont="1" applyBorder="1"/>
    <xf numFmtId="0" fontId="103" fillId="0" borderId="11" xfId="0" applyNumberFormat="1" applyFont="1" applyBorder="1"/>
    <xf numFmtId="0" fontId="86" fillId="0" borderId="0" xfId="0" applyFont="1" applyBorder="1"/>
    <xf numFmtId="0" fontId="65" fillId="0" borderId="0" xfId="0" applyFont="1"/>
    <xf numFmtId="0" fontId="25" fillId="0" borderId="0" xfId="0" applyNumberFormat="1" applyFont="1" applyBorder="1"/>
    <xf numFmtId="0" fontId="104" fillId="0" borderId="11" xfId="0" applyNumberFormat="1" applyFont="1" applyBorder="1"/>
    <xf numFmtId="0" fontId="101" fillId="0" borderId="0" xfId="0" applyFont="1"/>
    <xf numFmtId="0" fontId="105" fillId="0" borderId="11" xfId="0" applyNumberFormat="1" applyFont="1" applyBorder="1"/>
    <xf numFmtId="0" fontId="97" fillId="0" borderId="0" xfId="0" applyFont="1"/>
    <xf numFmtId="0" fontId="106" fillId="0" borderId="0" xfId="0" applyFont="1"/>
    <xf numFmtId="0" fontId="107" fillId="0" borderId="0" xfId="0" applyFont="1"/>
    <xf numFmtId="0" fontId="18" fillId="0" borderId="0" xfId="0" applyFont="1" applyAlignment="1">
      <alignment vertical="center"/>
    </xf>
    <xf numFmtId="0" fontId="18" fillId="0" borderId="0" xfId="0" applyFont="1" applyAlignment="1">
      <alignment wrapText="1"/>
    </xf>
    <xf numFmtId="0" fontId="92" fillId="0" borderId="0" xfId="0" applyFont="1" applyAlignment="1">
      <alignment horizontal="center" wrapText="1"/>
    </xf>
    <xf numFmtId="43" fontId="0" fillId="0" borderId="0" xfId="0" applyNumberFormat="1"/>
    <xf numFmtId="43" fontId="47" fillId="0" borderId="0" xfId="7" applyFont="1" applyFill="1"/>
    <xf numFmtId="43" fontId="0" fillId="28" borderId="0" xfId="0" applyNumberFormat="1" applyFill="1"/>
    <xf numFmtId="43" fontId="18" fillId="28" borderId="0" xfId="7" applyFont="1" applyFill="1"/>
    <xf numFmtId="0" fontId="18" fillId="28" borderId="0" xfId="0" applyFont="1" applyFill="1"/>
    <xf numFmtId="0" fontId="0" fillId="0" borderId="0" xfId="0" applyFill="1"/>
    <xf numFmtId="43" fontId="47" fillId="28" borderId="0" xfId="7" applyFont="1" applyFill="1"/>
    <xf numFmtId="0" fontId="0" fillId="28" borderId="0" xfId="0" applyFill="1"/>
    <xf numFmtId="0" fontId="109" fillId="8" borderId="0" xfId="0" applyFont="1" applyFill="1"/>
    <xf numFmtId="43" fontId="109" fillId="8" borderId="0" xfId="7" applyFont="1" applyFill="1"/>
    <xf numFmtId="0" fontId="109" fillId="8" borderId="0" xfId="0" applyFont="1" applyFill="1" applyAlignment="1">
      <alignment horizontal="center"/>
    </xf>
    <xf numFmtId="0" fontId="0" fillId="8" borderId="0" xfId="0" applyFill="1"/>
    <xf numFmtId="43" fontId="47" fillId="8" borderId="0" xfId="7" applyFont="1" applyFill="1"/>
    <xf numFmtId="0" fontId="0" fillId="29" borderId="0" xfId="0" applyFill="1"/>
    <xf numFmtId="0" fontId="18" fillId="29" borderId="0" xfId="0" applyFont="1" applyFill="1"/>
    <xf numFmtId="5" fontId="0" fillId="0" borderId="3" xfId="7" applyNumberFormat="1" applyFont="1" applyBorder="1"/>
    <xf numFmtId="0" fontId="0" fillId="14" borderId="3" xfId="0" applyFill="1" applyBorder="1"/>
    <xf numFmtId="0" fontId="25" fillId="0" borderId="3" xfId="0" applyFont="1" applyBorder="1"/>
    <xf numFmtId="0" fontId="0" fillId="0" borderId="3" xfId="0" quotePrefix="1" applyBorder="1"/>
    <xf numFmtId="0" fontId="0" fillId="16" borderId="3" xfId="6" applyFont="1" applyBorder="1" applyAlignment="1">
      <alignment horizontal="center" vertical="center" wrapText="1"/>
    </xf>
    <xf numFmtId="0" fontId="0" fillId="16" borderId="3" xfId="6" applyFont="1" applyBorder="1"/>
    <xf numFmtId="0" fontId="47" fillId="16" borderId="3" xfId="6" applyBorder="1"/>
    <xf numFmtId="43" fontId="0" fillId="0" borderId="79" xfId="7" applyFont="1" applyBorder="1"/>
    <xf numFmtId="0" fontId="0" fillId="0" borderId="28" xfId="0" applyBorder="1" applyAlignment="1">
      <alignment horizontal="left"/>
    </xf>
    <xf numFmtId="0" fontId="0" fillId="0" borderId="32" xfId="0" applyBorder="1" applyAlignment="1">
      <alignment horizontal="left"/>
    </xf>
    <xf numFmtId="43" fontId="0" fillId="0" borderId="52" xfId="7" applyFont="1" applyBorder="1"/>
    <xf numFmtId="0" fontId="0" fillId="0" borderId="0" xfId="0" applyBorder="1" applyAlignment="1">
      <alignment horizontal="left"/>
    </xf>
    <xf numFmtId="0" fontId="0" fillId="0" borderId="15" xfId="0" applyBorder="1" applyAlignment="1">
      <alignment horizontal="left"/>
    </xf>
    <xf numFmtId="43" fontId="0" fillId="0" borderId="52" xfId="7" quotePrefix="1" applyFont="1" applyBorder="1"/>
    <xf numFmtId="170" fontId="111" fillId="0" borderId="14" xfId="7" applyNumberFormat="1" applyFont="1" applyBorder="1"/>
    <xf numFmtId="0" fontId="0" fillId="0" borderId="59" xfId="0" applyBorder="1"/>
    <xf numFmtId="0" fontId="52" fillId="0" borderId="80" xfId="0" applyFont="1" applyBorder="1"/>
    <xf numFmtId="0" fontId="1" fillId="3" borderId="12" xfId="0" applyFont="1" applyFill="1" applyBorder="1" applyAlignment="1">
      <alignment horizontal="center" vertical="center" wrapText="1"/>
    </xf>
    <xf numFmtId="0" fontId="26" fillId="3" borderId="19" xfId="0" applyFont="1" applyFill="1" applyBorder="1" applyAlignment="1">
      <alignment horizontal="center" vertical="center"/>
    </xf>
    <xf numFmtId="0" fontId="26"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27" xfId="0" applyFont="1" applyBorder="1" applyAlignment="1">
      <alignment horizontal="left" vertical="center" wrapText="1"/>
    </xf>
    <xf numFmtId="0" fontId="26" fillId="0" borderId="42" xfId="0" applyFont="1" applyBorder="1" applyAlignment="1">
      <alignment horizontal="left" vertical="center"/>
    </xf>
    <xf numFmtId="0" fontId="26" fillId="0" borderId="43" xfId="0" applyFont="1" applyBorder="1" applyAlignment="1">
      <alignment horizontal="left" vertical="center"/>
    </xf>
    <xf numFmtId="0" fontId="26" fillId="0" borderId="44" xfId="0" applyFont="1" applyBorder="1" applyAlignment="1">
      <alignment horizontal="left" vertical="center"/>
    </xf>
    <xf numFmtId="0" fontId="1" fillId="0" borderId="34" xfId="0" applyFont="1" applyBorder="1" applyAlignment="1">
      <alignment horizontal="left" vertical="center" wrapText="1"/>
    </xf>
    <xf numFmtId="0" fontId="1" fillId="0" borderId="35" xfId="0" applyFont="1" applyBorder="1" applyAlignment="1">
      <alignment horizontal="left" vertical="center" wrapText="1"/>
    </xf>
    <xf numFmtId="3" fontId="40" fillId="7" borderId="8" xfId="0" applyNumberFormat="1" applyFont="1" applyFill="1" applyBorder="1" applyAlignment="1">
      <alignment horizontal="center" wrapText="1"/>
    </xf>
    <xf numFmtId="3" fontId="40" fillId="7" borderId="28" xfId="0" applyNumberFormat="1" applyFont="1" applyFill="1" applyBorder="1" applyAlignment="1">
      <alignment horizontal="center" wrapText="1"/>
    </xf>
    <xf numFmtId="3" fontId="40" fillId="7" borderId="37" xfId="0" applyNumberFormat="1" applyFont="1" applyFill="1" applyBorder="1" applyAlignment="1">
      <alignment horizontal="center" wrapText="1"/>
    </xf>
    <xf numFmtId="3" fontId="40" fillId="7" borderId="40" xfId="0" applyNumberFormat="1" applyFont="1" applyFill="1" applyBorder="1" applyAlignment="1">
      <alignment horizontal="center" wrapText="1"/>
    </xf>
    <xf numFmtId="0" fontId="36" fillId="7" borderId="36" xfId="0" applyFont="1" applyFill="1" applyBorder="1" applyAlignment="1">
      <alignment horizontal="center" vertical="center" wrapText="1"/>
    </xf>
    <xf numFmtId="0" fontId="36" fillId="7" borderId="29"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36" fillId="7" borderId="41" xfId="0" applyFont="1" applyFill="1" applyBorder="1" applyAlignment="1">
      <alignment horizontal="center" vertical="center" wrapText="1"/>
    </xf>
    <xf numFmtId="0" fontId="36" fillId="7" borderId="38" xfId="0" applyFont="1" applyFill="1" applyBorder="1" applyAlignment="1">
      <alignment horizontal="center" vertical="center" wrapText="1"/>
    </xf>
    <xf numFmtId="0" fontId="39" fillId="7" borderId="39" xfId="0" applyFont="1" applyFill="1" applyBorder="1" applyAlignment="1">
      <alignment vertical="center"/>
    </xf>
    <xf numFmtId="0" fontId="39" fillId="7" borderId="40" xfId="0" applyFont="1" applyFill="1" applyBorder="1"/>
    <xf numFmtId="0" fontId="26" fillId="0" borderId="21" xfId="0" applyFont="1" applyBorder="1" applyAlignment="1">
      <alignment horizontal="left" vertical="center"/>
    </xf>
    <xf numFmtId="0" fontId="26" fillId="0" borderId="22" xfId="0" applyFont="1" applyBorder="1" applyAlignment="1">
      <alignment horizontal="left" vertical="center"/>
    </xf>
    <xf numFmtId="0" fontId="26" fillId="0" borderId="23" xfId="0" applyFont="1" applyBorder="1" applyAlignment="1">
      <alignment horizontal="left" vertical="center"/>
    </xf>
    <xf numFmtId="0" fontId="36" fillId="7" borderId="21" xfId="0" applyFont="1" applyFill="1" applyBorder="1" applyAlignment="1">
      <alignment horizontal="center" vertical="top" wrapText="1"/>
    </xf>
    <xf numFmtId="0" fontId="36" fillId="7" borderId="22" xfId="0" applyFont="1" applyFill="1" applyBorder="1" applyAlignment="1">
      <alignment horizontal="center" vertical="top" wrapText="1"/>
    </xf>
    <xf numFmtId="0" fontId="1" fillId="3" borderId="19" xfId="0" applyFont="1" applyFill="1" applyBorder="1" applyAlignment="1">
      <alignment horizontal="center" vertical="center" wrapText="1"/>
    </xf>
    <xf numFmtId="0" fontId="44" fillId="0" borderId="12" xfId="0" applyFont="1" applyBorder="1" applyAlignment="1">
      <alignment horizontal="center" vertical="center" wrapText="1"/>
    </xf>
    <xf numFmtId="0" fontId="46" fillId="0" borderId="20" xfId="0" applyFont="1" applyBorder="1" applyAlignment="1">
      <alignment horizontal="center" vertical="center"/>
    </xf>
    <xf numFmtId="0" fontId="46" fillId="0" borderId="19" xfId="0" applyFont="1" applyBorder="1" applyAlignment="1">
      <alignment horizontal="center" vertical="center"/>
    </xf>
    <xf numFmtId="0" fontId="27" fillId="0" borderId="1" xfId="0" applyFont="1" applyBorder="1"/>
    <xf numFmtId="0" fontId="33" fillId="0" borderId="0" xfId="0" applyFont="1" applyAlignment="1">
      <alignment horizontal="center" vertical="center"/>
    </xf>
    <xf numFmtId="0" fontId="43" fillId="0" borderId="28" xfId="0" applyFont="1" applyBorder="1" applyAlignment="1">
      <alignment horizontal="center" vertical="center" wrapText="1"/>
    </xf>
    <xf numFmtId="0" fontId="43" fillId="0" borderId="28" xfId="0" applyFont="1" applyBorder="1" applyAlignment="1">
      <alignment horizontal="center" vertical="center"/>
    </xf>
    <xf numFmtId="0" fontId="34" fillId="10" borderId="12" xfId="0" applyFont="1" applyFill="1" applyBorder="1" applyAlignment="1">
      <alignment horizontal="center" vertical="center"/>
    </xf>
    <xf numFmtId="0" fontId="34" fillId="10" borderId="20" xfId="0" applyFont="1" applyFill="1" applyBorder="1" applyAlignment="1">
      <alignment horizontal="center" vertical="center"/>
    </xf>
    <xf numFmtId="0" fontId="34" fillId="10" borderId="19" xfId="0" applyFont="1" applyFill="1" applyBorder="1" applyAlignment="1">
      <alignment horizontal="center" vertical="center"/>
    </xf>
    <xf numFmtId="0" fontId="34" fillId="0" borderId="12" xfId="0" applyFont="1" applyBorder="1" applyAlignment="1">
      <alignment horizontal="center" wrapText="1"/>
    </xf>
    <xf numFmtId="0" fontId="34" fillId="0" borderId="20" xfId="0" applyFont="1" applyBorder="1" applyAlignment="1">
      <alignment horizontal="center" wrapText="1"/>
    </xf>
    <xf numFmtId="0" fontId="34" fillId="0" borderId="19" xfId="0" applyFont="1" applyBorder="1" applyAlignment="1">
      <alignment horizontal="center" wrapText="1"/>
    </xf>
    <xf numFmtId="0" fontId="36" fillId="8" borderId="49" xfId="0" applyFont="1" applyFill="1" applyBorder="1" applyAlignment="1">
      <alignment horizontal="center" vertical="center" wrapText="1"/>
    </xf>
    <xf numFmtId="0" fontId="36" fillId="8" borderId="23" xfId="0" applyFont="1" applyFill="1" applyBorder="1" applyAlignment="1">
      <alignment horizontal="center" vertical="center" wrapText="1"/>
    </xf>
    <xf numFmtId="0" fontId="36" fillId="8" borderId="10" xfId="0" applyFont="1" applyFill="1" applyBorder="1" applyAlignment="1">
      <alignment horizontal="center" vertical="center" wrapText="1"/>
    </xf>
    <xf numFmtId="0" fontId="36" fillId="8" borderId="44" xfId="0" applyFont="1" applyFill="1" applyBorder="1" applyAlignment="1">
      <alignment horizontal="center" vertical="center" wrapText="1"/>
    </xf>
    <xf numFmtId="3" fontId="36" fillId="8" borderId="7" xfId="0" applyNumberFormat="1" applyFont="1" applyFill="1" applyBorder="1" applyAlignment="1">
      <alignment horizontal="center" vertical="center" wrapText="1"/>
    </xf>
    <xf numFmtId="3" fontId="36" fillId="8" borderId="50" xfId="0" applyNumberFormat="1" applyFont="1" applyFill="1" applyBorder="1" applyAlignment="1">
      <alignment horizontal="center" vertical="center" wrapText="1"/>
    </xf>
    <xf numFmtId="0" fontId="13" fillId="0" borderId="24" xfId="0" applyFont="1"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19" fillId="0" borderId="24" xfId="0" applyFont="1" applyBorder="1" applyAlignment="1">
      <alignment vertical="center" wrapText="1"/>
    </xf>
    <xf numFmtId="0" fontId="19" fillId="10" borderId="24" xfId="0" applyFont="1" applyFill="1" applyBorder="1" applyAlignment="1">
      <alignment horizontal="center" vertical="center" wrapText="1"/>
    </xf>
    <xf numFmtId="0" fontId="0" fillId="10" borderId="25" xfId="0" applyFill="1" applyBorder="1" applyAlignment="1">
      <alignment horizontal="center" vertical="center" wrapText="1"/>
    </xf>
    <xf numFmtId="0" fontId="0" fillId="10" borderId="26" xfId="0" applyFill="1" applyBorder="1" applyAlignment="1">
      <alignment horizontal="center" vertical="center" wrapText="1"/>
    </xf>
    <xf numFmtId="0" fontId="19" fillId="4" borderId="24" xfId="0" applyFont="1" applyFill="1" applyBorder="1" applyAlignment="1">
      <alignment vertical="center" wrapText="1"/>
    </xf>
    <xf numFmtId="0" fontId="0" fillId="4" borderId="25" xfId="0" applyFill="1" applyBorder="1" applyAlignment="1">
      <alignment vertical="center" wrapText="1"/>
    </xf>
    <xf numFmtId="0" fontId="0" fillId="4" borderId="26" xfId="0" applyFill="1" applyBorder="1" applyAlignment="1">
      <alignment vertical="center" wrapText="1"/>
    </xf>
    <xf numFmtId="0" fontId="22" fillId="0" borderId="12" xfId="0" applyFont="1" applyBorder="1" applyAlignment="1">
      <alignment horizontal="center" vertical="center"/>
    </xf>
    <xf numFmtId="0" fontId="22" fillId="0" borderId="20" xfId="0" applyFont="1" applyBorder="1" applyAlignment="1">
      <alignment horizontal="center" vertical="center"/>
    </xf>
    <xf numFmtId="0" fontId="22" fillId="0" borderId="19" xfId="0" applyFont="1" applyBorder="1" applyAlignment="1">
      <alignment horizontal="center" vertical="center"/>
    </xf>
    <xf numFmtId="0" fontId="20" fillId="10" borderId="12" xfId="0" applyFont="1" applyFill="1" applyBorder="1" applyAlignment="1">
      <alignment horizontal="center" vertical="center"/>
    </xf>
    <xf numFmtId="0" fontId="20" fillId="10" borderId="20" xfId="0" applyFont="1" applyFill="1" applyBorder="1" applyAlignment="1">
      <alignment horizontal="center" vertical="center"/>
    </xf>
    <xf numFmtId="0" fontId="20" fillId="10" borderId="19" xfId="0" applyFont="1" applyFill="1" applyBorder="1" applyAlignment="1">
      <alignment horizontal="center" vertical="center"/>
    </xf>
    <xf numFmtId="0" fontId="19" fillId="0" borderId="24" xfId="0" applyFont="1" applyBorder="1" applyAlignment="1">
      <alignment wrapText="1"/>
    </xf>
    <xf numFmtId="0" fontId="0" fillId="0" borderId="25" xfId="0" applyBorder="1" applyAlignment="1">
      <alignment wrapText="1"/>
    </xf>
    <xf numFmtId="0" fontId="0" fillId="0" borderId="26" xfId="0" applyBorder="1" applyAlignment="1">
      <alignment wrapText="1"/>
    </xf>
    <xf numFmtId="0" fontId="21" fillId="0" borderId="12" xfId="0" applyFont="1" applyBorder="1" applyAlignment="1">
      <alignment horizontal="center" vertical="center"/>
    </xf>
    <xf numFmtId="0" fontId="21" fillId="0" borderId="20" xfId="0" applyFont="1" applyBorder="1" applyAlignment="1">
      <alignment horizontal="center" vertical="center"/>
    </xf>
    <xf numFmtId="0" fontId="21" fillId="0" borderId="19" xfId="0" applyFont="1" applyBorder="1" applyAlignment="1">
      <alignment horizontal="center" vertical="center"/>
    </xf>
    <xf numFmtId="0" fontId="0" fillId="0" borderId="3" xfId="0" applyBorder="1" applyAlignment="1">
      <alignment horizontal="center" wrapText="1"/>
    </xf>
    <xf numFmtId="0" fontId="25" fillId="0" borderId="4" xfId="0" applyFont="1" applyBorder="1" applyAlignment="1">
      <alignment horizontal="center" wrapText="1"/>
    </xf>
    <xf numFmtId="0" fontId="25" fillId="0" borderId="2" xfId="0" applyFont="1" applyBorder="1" applyAlignment="1">
      <alignment horizontal="center" wrapText="1"/>
    </xf>
    <xf numFmtId="0" fontId="25" fillId="0" borderId="13" xfId="0" applyFont="1" applyBorder="1" applyAlignment="1">
      <alignment horizontal="center" wrapText="1"/>
    </xf>
    <xf numFmtId="0" fontId="0" fillId="0" borderId="4" xfId="0" applyBorder="1" applyAlignment="1">
      <alignment horizontal="center" vertical="top" wrapText="1"/>
    </xf>
    <xf numFmtId="0" fontId="0" fillId="0" borderId="2" xfId="0" applyBorder="1" applyAlignment="1">
      <alignment horizontal="center" vertical="top" wrapText="1"/>
    </xf>
    <xf numFmtId="0" fontId="0" fillId="0" borderId="13" xfId="0" applyBorder="1" applyAlignment="1">
      <alignment horizontal="center" vertical="top" wrapText="1"/>
    </xf>
    <xf numFmtId="0" fontId="0" fillId="0" borderId="4" xfId="0" applyBorder="1" applyAlignment="1">
      <alignment horizontal="center" wrapText="1"/>
    </xf>
    <xf numFmtId="0" fontId="0" fillId="0" borderId="2" xfId="0" applyBorder="1" applyAlignment="1">
      <alignment horizontal="center" wrapText="1"/>
    </xf>
    <xf numFmtId="0" fontId="0" fillId="0" borderId="13" xfId="0" applyBorder="1" applyAlignment="1">
      <alignment horizontal="center" wrapText="1"/>
    </xf>
    <xf numFmtId="0" fontId="25" fillId="0" borderId="10" xfId="0" applyFont="1" applyBorder="1" applyAlignment="1">
      <alignment horizontal="left" vertical="top" wrapText="1"/>
    </xf>
    <xf numFmtId="0" fontId="25" fillId="0" borderId="5" xfId="0" applyFont="1" applyBorder="1" applyAlignment="1">
      <alignment horizontal="left" vertical="top" wrapText="1"/>
    </xf>
    <xf numFmtId="0" fontId="0" fillId="0" borderId="4" xfId="0" applyBorder="1" applyAlignment="1">
      <alignment horizontal="center"/>
    </xf>
    <xf numFmtId="0" fontId="0" fillId="0" borderId="2" xfId="0" applyBorder="1" applyAlignment="1">
      <alignment horizontal="center"/>
    </xf>
    <xf numFmtId="0" fontId="0" fillId="0" borderId="13" xfId="0" applyBorder="1" applyAlignment="1">
      <alignment horizontal="center"/>
    </xf>
    <xf numFmtId="0" fontId="25" fillId="0" borderId="10" xfId="0" applyFont="1" applyBorder="1" applyAlignment="1">
      <alignment horizontal="center" vertical="center" wrapText="1"/>
    </xf>
    <xf numFmtId="0" fontId="25" fillId="0" borderId="5" xfId="0" applyFont="1" applyBorder="1" applyAlignment="1">
      <alignment horizontal="center" vertical="center" wrapText="1"/>
    </xf>
    <xf numFmtId="0" fontId="56" fillId="0" borderId="1" xfId="0" applyFont="1" applyBorder="1" applyAlignment="1">
      <alignment horizontal="center" vertical="center"/>
    </xf>
    <xf numFmtId="0" fontId="55" fillId="0" borderId="5" xfId="4" applyBorder="1" applyAlignment="1">
      <alignment horizontal="left" vertical="center"/>
    </xf>
    <xf numFmtId="0" fontId="26" fillId="0" borderId="3" xfId="0" applyFont="1" applyBorder="1" applyAlignment="1">
      <alignment horizontal="left" vertical="center"/>
    </xf>
    <xf numFmtId="0" fontId="27" fillId="0" borderId="4" xfId="0" applyFont="1" applyBorder="1" applyAlignment="1">
      <alignment horizontal="left" vertical="center"/>
    </xf>
    <xf numFmtId="0" fontId="27" fillId="0" borderId="2" xfId="0" applyFont="1" applyBorder="1" applyAlignment="1">
      <alignment horizontal="left" vertical="center"/>
    </xf>
    <xf numFmtId="0" fontId="27" fillId="0" borderId="13" xfId="0" applyFont="1" applyBorder="1" applyAlignment="1">
      <alignment horizontal="left" vertical="center"/>
    </xf>
    <xf numFmtId="0" fontId="55" fillId="0" borderId="4" xfId="4" applyBorder="1" applyAlignment="1">
      <alignment horizontal="left" vertical="center"/>
    </xf>
    <xf numFmtId="0" fontId="57" fillId="0" borderId="21" xfId="0" applyFont="1" applyBorder="1" applyAlignment="1">
      <alignment horizontal="left" vertical="center" wrapText="1"/>
    </xf>
    <xf numFmtId="0" fontId="57" fillId="0" borderId="22" xfId="0" applyFont="1" applyBorder="1" applyAlignment="1">
      <alignment horizontal="left" vertical="center"/>
    </xf>
    <xf numFmtId="0" fontId="57" fillId="0" borderId="23" xfId="0" applyFont="1" applyBorder="1" applyAlignment="1">
      <alignment horizontal="left" vertical="center"/>
    </xf>
    <xf numFmtId="0" fontId="0" fillId="0" borderId="12" xfId="0" applyFont="1" applyBorder="1" applyAlignment="1">
      <alignment horizontal="left"/>
    </xf>
    <xf numFmtId="0" fontId="0" fillId="0" borderId="20" xfId="0" applyFont="1" applyBorder="1" applyAlignment="1">
      <alignment horizontal="left"/>
    </xf>
    <xf numFmtId="0" fontId="0" fillId="0" borderId="19" xfId="0" applyFont="1" applyBorder="1" applyAlignment="1">
      <alignment horizontal="left"/>
    </xf>
    <xf numFmtId="0" fontId="108" fillId="21" borderId="0" xfId="0" applyFont="1" applyFill="1" applyBorder="1" applyAlignment="1">
      <alignment horizontal="center" vertical="center" wrapText="1"/>
    </xf>
    <xf numFmtId="0" fontId="51" fillId="21" borderId="0" xfId="0" applyFont="1" applyFill="1" applyBorder="1" applyAlignment="1">
      <alignment horizontal="center" vertical="center" wrapText="1"/>
    </xf>
    <xf numFmtId="0" fontId="74" fillId="24" borderId="34" xfId="0" applyFont="1" applyFill="1" applyBorder="1" applyAlignment="1">
      <alignment horizontal="center" vertical="center" wrapText="1"/>
    </xf>
    <xf numFmtId="0" fontId="74" fillId="24" borderId="48" xfId="0" applyFont="1" applyFill="1" applyBorder="1" applyAlignment="1">
      <alignment horizontal="center" vertical="center" wrapText="1"/>
    </xf>
    <xf numFmtId="0" fontId="74" fillId="24" borderId="35" xfId="0" applyFont="1" applyFill="1" applyBorder="1" applyAlignment="1">
      <alignment horizontal="center" vertical="center" wrapText="1"/>
    </xf>
    <xf numFmtId="0" fontId="82" fillId="0" borderId="0" xfId="0" applyFont="1" applyAlignment="1">
      <alignment horizontal="left" vertical="top" wrapText="1"/>
    </xf>
    <xf numFmtId="0" fontId="82" fillId="0" borderId="0" xfId="0" applyFont="1" applyAlignment="1">
      <alignment horizontal="left" vertical="top"/>
    </xf>
    <xf numFmtId="0" fontId="18" fillId="0" borderId="47"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0" xfId="0" applyFont="1" applyBorder="1" applyAlignment="1">
      <alignment horizontal="center" vertical="center" wrapText="1"/>
    </xf>
    <xf numFmtId="169" fontId="58" fillId="0" borderId="16" xfId="0" applyNumberFormat="1" applyFont="1" applyBorder="1" applyAlignment="1">
      <alignment horizontal="center" vertical="center" wrapText="1"/>
    </xf>
    <xf numFmtId="169" fontId="58" fillId="0" borderId="10" xfId="0" applyNumberFormat="1" applyFont="1" applyBorder="1" applyAlignment="1">
      <alignment horizontal="center" vertical="center" wrapText="1"/>
    </xf>
    <xf numFmtId="0" fontId="58" fillId="0" borderId="16" xfId="0" applyNumberFormat="1" applyFont="1" applyBorder="1" applyAlignment="1">
      <alignment horizontal="center" vertical="center" wrapText="1"/>
    </xf>
    <xf numFmtId="169" fontId="85" fillId="0" borderId="16" xfId="0" applyNumberFormat="1" applyFont="1" applyBorder="1" applyAlignment="1">
      <alignment horizontal="center" vertical="center" wrapText="1"/>
    </xf>
    <xf numFmtId="169" fontId="85" fillId="0" borderId="10" xfId="0" applyNumberFormat="1" applyFont="1" applyBorder="1" applyAlignment="1">
      <alignment horizontal="center" vertical="center" wrapText="1"/>
    </xf>
    <xf numFmtId="169" fontId="79" fillId="0" borderId="35" xfId="0" applyNumberFormat="1" applyFont="1" applyBorder="1" applyAlignment="1">
      <alignment horizontal="center" vertical="center" wrapText="1"/>
    </xf>
    <xf numFmtId="169" fontId="79" fillId="0" borderId="78" xfId="0" applyNumberFormat="1" applyFont="1" applyBorder="1" applyAlignment="1">
      <alignment horizontal="center" vertical="center" wrapText="1"/>
    </xf>
    <xf numFmtId="0" fontId="74" fillId="24" borderId="34" xfId="0" applyFont="1" applyFill="1" applyBorder="1" applyAlignment="1">
      <alignment horizontal="center" vertical="center"/>
    </xf>
    <xf numFmtId="0" fontId="74" fillId="24" borderId="48" xfId="0" applyFont="1" applyFill="1" applyBorder="1" applyAlignment="1">
      <alignment horizontal="center" vertical="center"/>
    </xf>
    <xf numFmtId="0" fontId="74" fillId="24" borderId="35" xfId="0" applyFont="1" applyFill="1" applyBorder="1" applyAlignment="1">
      <alignment horizontal="center" vertical="center"/>
    </xf>
    <xf numFmtId="0" fontId="51" fillId="27" borderId="64" xfId="0" applyFont="1" applyFill="1" applyBorder="1" applyAlignment="1">
      <alignment horizontal="left" wrapText="1"/>
    </xf>
    <xf numFmtId="0" fontId="51" fillId="27" borderId="1" xfId="0" applyFont="1" applyFill="1" applyBorder="1" applyAlignment="1">
      <alignment horizontal="left" wrapText="1"/>
    </xf>
    <xf numFmtId="0" fontId="25" fillId="0" borderId="9" xfId="2" applyNumberFormat="1" applyFont="1" applyFill="1" applyBorder="1" applyAlignment="1">
      <alignment horizontal="center" wrapText="1"/>
    </xf>
    <xf numFmtId="0" fontId="25" fillId="0" borderId="1" xfId="2" applyNumberFormat="1" applyFont="1" applyFill="1" applyBorder="1" applyAlignment="1">
      <alignment horizontal="center" wrapText="1"/>
    </xf>
    <xf numFmtId="0" fontId="25" fillId="0" borderId="69" xfId="2" applyNumberFormat="1" applyFont="1" applyFill="1" applyBorder="1" applyAlignment="1">
      <alignment horizontal="center" wrapText="1"/>
    </xf>
    <xf numFmtId="0" fontId="51" fillId="27" borderId="73" xfId="0" applyFont="1" applyFill="1" applyBorder="1" applyAlignment="1">
      <alignment wrapText="1"/>
    </xf>
    <xf numFmtId="0" fontId="51" fillId="27" borderId="2" xfId="0" applyFont="1" applyFill="1" applyBorder="1" applyAlignment="1">
      <alignment wrapText="1"/>
    </xf>
    <xf numFmtId="0" fontId="51" fillId="27" borderId="13" xfId="0" applyFont="1" applyFill="1" applyBorder="1" applyAlignment="1">
      <alignment wrapText="1"/>
    </xf>
    <xf numFmtId="0" fontId="25" fillId="0" borderId="67" xfId="0" applyNumberFormat="1" applyFont="1" applyFill="1" applyBorder="1" applyAlignment="1">
      <alignment horizontal="center" wrapText="1"/>
    </xf>
    <xf numFmtId="0" fontId="25" fillId="0" borderId="77" xfId="0" applyNumberFormat="1" applyFont="1" applyFill="1" applyBorder="1" applyAlignment="1">
      <alignment horizontal="center" wrapText="1"/>
    </xf>
    <xf numFmtId="0" fontId="25" fillId="0" borderId="65" xfId="0" applyNumberFormat="1" applyFont="1" applyFill="1" applyBorder="1" applyAlignment="1">
      <alignment horizontal="center" wrapText="1"/>
    </xf>
    <xf numFmtId="0" fontId="54" fillId="0" borderId="0" xfId="0" applyFont="1" applyFill="1" applyAlignment="1">
      <alignment horizontal="center" vertical="center" wrapText="1"/>
    </xf>
    <xf numFmtId="0" fontId="54" fillId="0" borderId="22" xfId="0" applyFont="1" applyFill="1" applyBorder="1" applyAlignment="1">
      <alignment horizontal="center" vertical="center" wrapText="1"/>
    </xf>
    <xf numFmtId="0" fontId="25" fillId="0" borderId="4" xfId="0" applyNumberFormat="1" applyFont="1" applyFill="1" applyBorder="1" applyAlignment="1">
      <alignment horizontal="center" wrapText="1"/>
    </xf>
    <xf numFmtId="0" fontId="25" fillId="0" borderId="2" xfId="0" applyNumberFormat="1" applyFont="1" applyFill="1" applyBorder="1" applyAlignment="1">
      <alignment horizontal="center" wrapText="1"/>
    </xf>
    <xf numFmtId="0" fontId="25" fillId="0" borderId="13" xfId="0" applyNumberFormat="1" applyFont="1" applyFill="1" applyBorder="1" applyAlignment="1">
      <alignment horizontal="center" wrapText="1"/>
    </xf>
    <xf numFmtId="0" fontId="93" fillId="23" borderId="34" xfId="0" applyFont="1" applyFill="1" applyBorder="1" applyAlignment="1">
      <alignment horizontal="center" vertical="center" wrapText="1"/>
    </xf>
    <xf numFmtId="0" fontId="93" fillId="23" borderId="48" xfId="0" applyFont="1" applyFill="1" applyBorder="1" applyAlignment="1">
      <alignment horizontal="center" vertical="center" wrapText="1"/>
    </xf>
    <xf numFmtId="0" fontId="93" fillId="23" borderId="59" xfId="0" applyFont="1" applyFill="1" applyBorder="1" applyAlignment="1">
      <alignment horizontal="center" vertical="center" wrapText="1"/>
    </xf>
    <xf numFmtId="0" fontId="93" fillId="23" borderId="35" xfId="0" applyFont="1" applyFill="1" applyBorder="1" applyAlignment="1">
      <alignment horizontal="center" vertical="center" wrapText="1"/>
    </xf>
    <xf numFmtId="0" fontId="81" fillId="26" borderId="34" xfId="0" applyFont="1" applyFill="1" applyBorder="1" applyAlignment="1">
      <alignment wrapText="1"/>
    </xf>
    <xf numFmtId="0" fontId="81" fillId="26" borderId="48" xfId="0" applyFont="1" applyFill="1" applyBorder="1" applyAlignment="1">
      <alignment wrapText="1"/>
    </xf>
    <xf numFmtId="0" fontId="81" fillId="26" borderId="59" xfId="0" applyFont="1" applyFill="1" applyBorder="1" applyAlignment="1">
      <alignment wrapText="1"/>
    </xf>
    <xf numFmtId="0" fontId="81" fillId="26" borderId="64" xfId="0" applyFont="1" applyFill="1" applyBorder="1" applyAlignment="1">
      <alignment wrapText="1"/>
    </xf>
    <xf numFmtId="0" fontId="93" fillId="25" borderId="64" xfId="0" applyFont="1" applyFill="1" applyBorder="1" applyAlignment="1">
      <alignment horizontal="center" vertical="center" wrapText="1"/>
    </xf>
    <xf numFmtId="0" fontId="93" fillId="25" borderId="48" xfId="0" applyFont="1" applyFill="1" applyBorder="1" applyAlignment="1">
      <alignment horizontal="center" vertical="center" wrapText="1"/>
    </xf>
    <xf numFmtId="0" fontId="93" fillId="25" borderId="59" xfId="0" applyFont="1" applyFill="1" applyBorder="1" applyAlignment="1">
      <alignment horizontal="center" vertical="center" wrapText="1"/>
    </xf>
    <xf numFmtId="0" fontId="93" fillId="25" borderId="35" xfId="0" applyFont="1" applyFill="1" applyBorder="1" applyAlignment="1">
      <alignment horizontal="center" vertical="center" wrapText="1"/>
    </xf>
    <xf numFmtId="0" fontId="81" fillId="24" borderId="34" xfId="0" applyFont="1" applyFill="1" applyBorder="1" applyAlignment="1">
      <alignment wrapText="1"/>
    </xf>
    <xf numFmtId="0" fontId="81" fillId="24" borderId="48" xfId="0" applyFont="1" applyFill="1" applyBorder="1" applyAlignment="1">
      <alignment wrapText="1"/>
    </xf>
    <xf numFmtId="0" fontId="81" fillId="24" borderId="59" xfId="0" applyFont="1" applyFill="1" applyBorder="1" applyAlignment="1">
      <alignment wrapText="1"/>
    </xf>
    <xf numFmtId="0" fontId="81" fillId="21" borderId="64" xfId="0" applyFont="1" applyFill="1" applyBorder="1" applyAlignment="1">
      <alignment horizontal="left" wrapText="1"/>
    </xf>
    <xf numFmtId="0" fontId="81" fillId="21" borderId="1" xfId="0" applyFont="1" applyFill="1" applyBorder="1" applyAlignment="1">
      <alignment horizontal="left" wrapText="1"/>
    </xf>
    <xf numFmtId="0" fontId="81" fillId="21" borderId="41" xfId="0" applyFont="1" applyFill="1" applyBorder="1" applyAlignment="1">
      <alignment horizontal="left" wrapText="1"/>
    </xf>
    <xf numFmtId="0" fontId="25" fillId="14" borderId="7" xfId="0" applyNumberFormat="1" applyFont="1" applyFill="1" applyBorder="1" applyAlignment="1">
      <alignment horizontal="center" wrapText="1"/>
    </xf>
    <xf numFmtId="0" fontId="25" fillId="14" borderId="8" xfId="0" applyNumberFormat="1" applyFont="1" applyFill="1" applyBorder="1" applyAlignment="1">
      <alignment horizontal="center" wrapText="1"/>
    </xf>
    <xf numFmtId="0" fontId="25" fillId="14" borderId="27" xfId="0" applyNumberFormat="1" applyFont="1" applyFill="1" applyBorder="1" applyAlignment="1">
      <alignment horizontal="center" wrapText="1"/>
    </xf>
    <xf numFmtId="0" fontId="25" fillId="14" borderId="4" xfId="0" applyNumberFormat="1" applyFont="1" applyFill="1" applyBorder="1" applyAlignment="1">
      <alignment horizontal="center" wrapText="1"/>
    </xf>
    <xf numFmtId="0" fontId="25" fillId="14" borderId="2" xfId="0" applyNumberFormat="1" applyFont="1" applyFill="1" applyBorder="1" applyAlignment="1">
      <alignment horizontal="center" wrapText="1"/>
    </xf>
    <xf numFmtId="0" fontId="25" fillId="14" borderId="13" xfId="0" applyNumberFormat="1" applyFont="1" applyFill="1" applyBorder="1" applyAlignment="1">
      <alignment horizontal="center" wrapText="1"/>
    </xf>
    <xf numFmtId="0" fontId="89" fillId="22" borderId="34" xfId="0" applyFont="1" applyFill="1" applyBorder="1" applyAlignment="1">
      <alignment wrapText="1"/>
    </xf>
    <xf numFmtId="0" fontId="89" fillId="22" borderId="48" xfId="0" applyFont="1" applyFill="1" applyBorder="1" applyAlignment="1">
      <alignment wrapText="1"/>
    </xf>
    <xf numFmtId="0" fontId="89" fillId="22" borderId="59" xfId="0" applyFont="1" applyFill="1" applyBorder="1" applyAlignment="1">
      <alignment wrapText="1"/>
    </xf>
    <xf numFmtId="0" fontId="58" fillId="22" borderId="73" xfId="0" applyFont="1" applyFill="1" applyBorder="1" applyAlignment="1">
      <alignment wrapText="1"/>
    </xf>
    <xf numFmtId="0" fontId="58" fillId="22" borderId="2" xfId="0" applyFont="1" applyFill="1" applyBorder="1" applyAlignment="1">
      <alignment wrapText="1"/>
    </xf>
    <xf numFmtId="0" fontId="58" fillId="22" borderId="0" xfId="0" applyFont="1" applyFill="1" applyBorder="1" applyAlignment="1">
      <alignment wrapText="1"/>
    </xf>
    <xf numFmtId="0" fontId="58" fillId="22" borderId="8" xfId="0" applyFont="1" applyFill="1" applyBorder="1" applyAlignment="1">
      <alignment wrapText="1"/>
    </xf>
    <xf numFmtId="0" fontId="89" fillId="22" borderId="75" xfId="0" applyFont="1" applyFill="1" applyBorder="1" applyAlignment="1">
      <alignment wrapText="1"/>
    </xf>
    <xf numFmtId="0" fontId="75" fillId="22" borderId="73" xfId="0" applyFont="1" applyFill="1" applyBorder="1" applyAlignment="1">
      <alignment horizontal="left" wrapText="1"/>
    </xf>
    <xf numFmtId="0" fontId="75" fillId="22" borderId="2" xfId="0" applyFont="1" applyFill="1" applyBorder="1" applyAlignment="1">
      <alignment horizontal="left" wrapText="1"/>
    </xf>
    <xf numFmtId="0" fontId="75" fillId="22" borderId="57" xfId="0" applyFont="1" applyFill="1" applyBorder="1" applyAlignment="1">
      <alignment horizontal="left" wrapText="1"/>
    </xf>
    <xf numFmtId="0" fontId="74" fillId="10" borderId="34" xfId="0" applyFont="1" applyFill="1" applyBorder="1" applyAlignment="1">
      <alignment horizontal="center" vertical="center" wrapText="1"/>
    </xf>
    <xf numFmtId="0" fontId="74" fillId="10" borderId="48" xfId="0" applyFont="1" applyFill="1" applyBorder="1" applyAlignment="1">
      <alignment horizontal="center" vertical="center" wrapText="1"/>
    </xf>
    <xf numFmtId="0" fontId="74" fillId="10" borderId="35" xfId="0" applyFont="1" applyFill="1" applyBorder="1" applyAlignment="1">
      <alignment horizontal="center" vertical="center" wrapText="1"/>
    </xf>
    <xf numFmtId="0" fontId="25" fillId="14" borderId="4" xfId="2" applyNumberFormat="1" applyFont="1" applyFill="1" applyBorder="1" applyAlignment="1">
      <alignment horizontal="center" wrapText="1"/>
    </xf>
    <xf numFmtId="0" fontId="25" fillId="14" borderId="2" xfId="2" applyNumberFormat="1" applyFont="1" applyFill="1" applyBorder="1" applyAlignment="1">
      <alignment horizontal="center" wrapText="1"/>
    </xf>
    <xf numFmtId="0" fontId="25" fillId="14" borderId="13" xfId="2" applyNumberFormat="1" applyFont="1" applyFill="1" applyBorder="1" applyAlignment="1">
      <alignment horizontal="center" wrapText="1"/>
    </xf>
    <xf numFmtId="0" fontId="25" fillId="0" borderId="7" xfId="0" applyNumberFormat="1" applyFont="1" applyFill="1" applyBorder="1" applyAlignment="1">
      <alignment horizontal="center" wrapText="1"/>
    </xf>
    <xf numFmtId="0" fontId="25" fillId="0" borderId="8" xfId="0" applyNumberFormat="1" applyFont="1" applyFill="1" applyBorder="1" applyAlignment="1">
      <alignment horizontal="center" wrapText="1"/>
    </xf>
    <xf numFmtId="0" fontId="25" fillId="0" borderId="27" xfId="0" applyNumberFormat="1" applyFont="1" applyFill="1" applyBorder="1" applyAlignment="1">
      <alignment horizontal="center" wrapText="1"/>
    </xf>
    <xf numFmtId="0" fontId="81" fillId="20" borderId="34" xfId="0" applyFont="1" applyFill="1" applyBorder="1" applyAlignment="1">
      <alignment horizontal="left" wrapText="1"/>
    </xf>
    <xf numFmtId="0" fontId="81" fillId="20" borderId="48" xfId="0" applyFont="1" applyFill="1" applyBorder="1" applyAlignment="1">
      <alignment horizontal="left" wrapText="1"/>
    </xf>
    <xf numFmtId="0" fontId="81" fillId="20" borderId="35" xfId="0" applyFont="1" applyFill="1" applyBorder="1" applyAlignment="1">
      <alignment horizontal="left" wrapText="1"/>
    </xf>
    <xf numFmtId="0" fontId="81" fillId="20" borderId="64" xfId="0" applyFont="1" applyFill="1" applyBorder="1" applyAlignment="1">
      <alignment wrapText="1"/>
    </xf>
    <xf numFmtId="0" fontId="81" fillId="20" borderId="48" xfId="0" applyFont="1" applyFill="1" applyBorder="1" applyAlignment="1">
      <alignment wrapText="1"/>
    </xf>
    <xf numFmtId="0" fontId="74" fillId="19" borderId="34" xfId="0" applyFont="1" applyFill="1" applyBorder="1" applyAlignment="1">
      <alignment horizontal="center" vertical="center" wrapText="1"/>
    </xf>
    <xf numFmtId="0" fontId="74" fillId="19" borderId="48" xfId="0" applyFont="1" applyFill="1" applyBorder="1" applyAlignment="1">
      <alignment horizontal="center" vertical="center" wrapText="1"/>
    </xf>
    <xf numFmtId="0" fontId="74" fillId="19" borderId="59" xfId="0" applyFont="1" applyFill="1" applyBorder="1" applyAlignment="1">
      <alignment horizontal="center" vertical="center" wrapText="1"/>
    </xf>
    <xf numFmtId="0" fontId="74" fillId="19" borderId="35" xfId="0" applyFont="1" applyFill="1" applyBorder="1" applyAlignment="1">
      <alignment horizontal="center" vertical="center" wrapText="1"/>
    </xf>
    <xf numFmtId="0" fontId="25" fillId="0" borderId="7" xfId="0" applyNumberFormat="1" applyFont="1" applyBorder="1" applyAlignment="1">
      <alignment horizontal="center" wrapText="1"/>
    </xf>
    <xf numFmtId="0" fontId="25" fillId="0" borderId="8" xfId="0" applyNumberFormat="1" applyFont="1" applyBorder="1" applyAlignment="1">
      <alignment horizontal="center" wrapText="1"/>
    </xf>
    <xf numFmtId="0" fontId="25" fillId="0" borderId="27" xfId="0" applyNumberFormat="1" applyFont="1" applyBorder="1" applyAlignment="1">
      <alignment horizontal="center" wrapText="1"/>
    </xf>
    <xf numFmtId="0" fontId="70" fillId="18" borderId="12" xfId="0" applyFont="1" applyFill="1" applyBorder="1" applyAlignment="1">
      <alignment wrapText="1"/>
    </xf>
    <xf numFmtId="0" fontId="70" fillId="18" borderId="20" xfId="0" applyFont="1" applyFill="1" applyBorder="1" applyAlignment="1">
      <alignment wrapText="1"/>
    </xf>
    <xf numFmtId="0" fontId="70" fillId="18" borderId="55" xfId="0" applyFont="1" applyFill="1" applyBorder="1" applyAlignment="1">
      <alignment wrapText="1"/>
    </xf>
    <xf numFmtId="0" fontId="70" fillId="18" borderId="56" xfId="0" applyNumberFormat="1" applyFont="1" applyFill="1" applyBorder="1" applyAlignment="1">
      <alignment horizontal="center" wrapText="1"/>
    </xf>
    <xf numFmtId="0" fontId="70" fillId="18" borderId="20" xfId="0" applyNumberFormat="1" applyFont="1" applyFill="1" applyBorder="1" applyAlignment="1">
      <alignment horizontal="center" wrapText="1"/>
    </xf>
    <xf numFmtId="0" fontId="70" fillId="18" borderId="55" xfId="0" applyNumberFormat="1" applyFont="1" applyFill="1" applyBorder="1" applyAlignment="1">
      <alignment horizontal="center" wrapText="1"/>
    </xf>
    <xf numFmtId="0" fontId="61" fillId="0" borderId="0" xfId="5" applyBorder="1" applyAlignment="1">
      <alignment horizont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31" xfId="0" applyBorder="1" applyAlignment="1">
      <alignment horizontal="center" vertical="center" wrapText="1"/>
    </xf>
  </cellXfs>
  <cellStyles count="8">
    <cellStyle name="20 % - Accent1" xfId="6" builtinId="30"/>
    <cellStyle name="Lien hypertexte" xfId="4" builtinId="8"/>
    <cellStyle name="Milliers" xfId="3" builtinId="3"/>
    <cellStyle name="Milliers 2" xfId="7" xr:uid="{28332835-4684-44E6-ADA7-4F347691DEFB}"/>
    <cellStyle name="Monétaire" xfId="2" builtinId="4"/>
    <cellStyle name="Normal" xfId="0" builtinId="0"/>
    <cellStyle name="Pourcentage" xfId="1" builtinId="5"/>
    <cellStyle name="Titre 1" xfId="5" builtinId="16"/>
  </cellStyles>
  <dxfs count="0"/>
  <tableStyles count="0" defaultTableStyle="TableStyleMedium9" defaultPivotStyle="PivotStyleLight16"/>
  <colors>
    <mruColors>
      <color rgb="FFC4D79B"/>
      <color rgb="FFF2DCDB"/>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fr-FR"/>
              <a:t>Répartition du montant total éligible demandé à la DGOS, n'incluant</a:t>
            </a:r>
            <a:r>
              <a:rPr lang="fr-FR" baseline="0"/>
              <a:t> pas les dépenses couvertes par un cofinancement obtenu, </a:t>
            </a:r>
            <a:r>
              <a:rPr lang="fr-FR"/>
              <a:t>par titre</a:t>
            </a:r>
          </a:p>
        </c:rich>
      </c:tx>
      <c:layout>
        <c:manualLayout>
          <c:xMode val="edge"/>
          <c:yMode val="edge"/>
          <c:x val="0.13868643713588508"/>
          <c:y val="1.9315438796009384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fr-FR"/>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516B-402E-87FC-CA07AD51D405}"/>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516B-402E-87FC-CA07AD51D405}"/>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516B-402E-87FC-CA07AD51D405}"/>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fr-FR"/>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'AAP-DGOS_GBudget'!$A$106:$A$108</c:f>
              <c:strCache>
                <c:ptCount val="3"/>
                <c:pt idx="0">
                  <c:v>Part des dépenses de personnel (Titre I) dans le montant total éligible demandé à la DGOS</c:v>
                </c:pt>
                <c:pt idx="1">
                  <c:v>Part des dépenses à  caractère médical (Titre II) dans le montant total éligible demandé à la DGOS</c:v>
                </c:pt>
                <c:pt idx="2">
                  <c:v>Part des dépenses à caractère hôtelier et général (Titre III) dans le montant total éligible demandé à la DGOS</c:v>
                </c:pt>
              </c:strCache>
            </c:strRef>
          </c:cat>
          <c:val>
            <c:numRef>
              <c:f>'AAP-DGOS_GBudget'!$B$106:$B$108</c:f>
              <c:numCache>
                <c:formatCode>0%</c:formatCode>
                <c:ptCount val="3"/>
                <c:pt idx="0">
                  <c:v>0</c:v>
                </c:pt>
                <c:pt idx="1">
                  <c:v>0</c:v>
                </c:pt>
                <c:pt idx="2">
                  <c:v>0</c:v>
                </c:pt>
              </c:numCache>
            </c:numRef>
          </c:val>
          <c:extLst>
            <c:ext xmlns:c16="http://schemas.microsoft.com/office/drawing/2014/chart" uri="{C3380CC4-5D6E-409C-BE32-E72D297353CC}">
              <c16:uniqueId val="{00000006-516B-402E-87FC-CA07AD51D405}"/>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fr-FR"/>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fr-FR"/>
              <a:t>Répartition du montant total éligible demandé à la DGOS, n'incluant</a:t>
            </a:r>
            <a:r>
              <a:rPr lang="fr-FR" baseline="0"/>
              <a:t> pas les dépenses couvertes par un cofinancement obtenu, </a:t>
            </a:r>
            <a:r>
              <a:rPr lang="fr-FR"/>
              <a:t>par titre</a:t>
            </a:r>
          </a:p>
        </c:rich>
      </c:tx>
      <c:layout>
        <c:manualLayout>
          <c:xMode val="edge"/>
          <c:yMode val="edge"/>
          <c:x val="0.13868643713588508"/>
          <c:y val="1.9315438796009384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fr-FR"/>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B82E-47E7-ADA1-09AB965E6F70}"/>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B82E-47E7-ADA1-09AB965E6F70}"/>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B82E-47E7-ADA1-09AB965E6F70}"/>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fr-FR"/>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Exemple!$A$112:$A$114</c:f>
              <c:strCache>
                <c:ptCount val="3"/>
                <c:pt idx="0">
                  <c:v>Part des dépenses de personnel (Titre I) dans le montant total éligible demandé à la DGOS</c:v>
                </c:pt>
                <c:pt idx="1">
                  <c:v>Part des dépenses à  caractère médical (Titre II) dans le montant total éligible demandé à la DGOS</c:v>
                </c:pt>
                <c:pt idx="2">
                  <c:v>Part des dépenses à caractère hôtelier et général (Titre III) dans le montant total éligible demandé à la DGOS</c:v>
                </c:pt>
              </c:strCache>
            </c:strRef>
          </c:cat>
          <c:val>
            <c:numRef>
              <c:f>Exemple!$B$112:$B$114</c:f>
              <c:numCache>
                <c:formatCode>0%</c:formatCode>
                <c:ptCount val="3"/>
                <c:pt idx="0">
                  <c:v>0.54437203981320859</c:v>
                </c:pt>
                <c:pt idx="1">
                  <c:v>0.28281140122008219</c:v>
                </c:pt>
                <c:pt idx="2">
                  <c:v>0.17281655896670925</c:v>
                </c:pt>
              </c:numCache>
            </c:numRef>
          </c:val>
          <c:extLst>
            <c:ext xmlns:c16="http://schemas.microsoft.com/office/drawing/2014/chart" uri="{C3380CC4-5D6E-409C-BE32-E72D297353CC}">
              <c16:uniqueId val="{00000006-B82E-47E7-ADA1-09AB965E6F70}"/>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fr-FR"/>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299357</xdr:colOff>
      <xdr:row>91</xdr:row>
      <xdr:rowOff>149678</xdr:rowOff>
    </xdr:from>
    <xdr:to>
      <xdr:col>5</xdr:col>
      <xdr:colOff>34419</xdr:colOff>
      <xdr:row>113</xdr:row>
      <xdr:rowOff>62112</xdr:rowOff>
    </xdr:to>
    <xdr:graphicFrame macro="">
      <xdr:nvGraphicFramePr>
        <xdr:cNvPr id="2" name="Graphique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7</xdr:row>
      <xdr:rowOff>19050</xdr:rowOff>
    </xdr:from>
    <xdr:to>
      <xdr:col>0</xdr:col>
      <xdr:colOff>714375</xdr:colOff>
      <xdr:row>7</xdr:row>
      <xdr:rowOff>933450</xdr:rowOff>
    </xdr:to>
    <xdr:sp macro="" textlink="">
      <xdr:nvSpPr>
        <xdr:cNvPr id="2" name="Flèche droite 1">
          <a:extLst>
            <a:ext uri="{FF2B5EF4-FFF2-40B4-BE49-F238E27FC236}">
              <a16:creationId xmlns:a16="http://schemas.microsoft.com/office/drawing/2014/main" id="{00000000-0008-0000-0100-000002000000}"/>
            </a:ext>
          </a:extLst>
        </xdr:cNvPr>
        <xdr:cNvSpPr/>
      </xdr:nvSpPr>
      <xdr:spPr>
        <a:xfrm>
          <a:off x="104775" y="1952625"/>
          <a:ext cx="609600" cy="914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16</xdr:row>
      <xdr:rowOff>9525</xdr:rowOff>
    </xdr:from>
    <xdr:to>
      <xdr:col>0</xdr:col>
      <xdr:colOff>714375</xdr:colOff>
      <xdr:row>17</xdr:row>
      <xdr:rowOff>0</xdr:rowOff>
    </xdr:to>
    <xdr:sp macro="" textlink="">
      <xdr:nvSpPr>
        <xdr:cNvPr id="3" name="Flèche droite 2">
          <a:extLst>
            <a:ext uri="{FF2B5EF4-FFF2-40B4-BE49-F238E27FC236}">
              <a16:creationId xmlns:a16="http://schemas.microsoft.com/office/drawing/2014/main" id="{00000000-0008-0000-0100-000003000000}"/>
            </a:ext>
          </a:extLst>
        </xdr:cNvPr>
        <xdr:cNvSpPr/>
      </xdr:nvSpPr>
      <xdr:spPr>
        <a:xfrm>
          <a:off x="57150" y="4686300"/>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30</xdr:row>
      <xdr:rowOff>9525</xdr:rowOff>
    </xdr:from>
    <xdr:to>
      <xdr:col>0</xdr:col>
      <xdr:colOff>714375</xdr:colOff>
      <xdr:row>31</xdr:row>
      <xdr:rowOff>0</xdr:rowOff>
    </xdr:to>
    <xdr:sp macro="" textlink="">
      <xdr:nvSpPr>
        <xdr:cNvPr id="5" name="Flèche droite 4">
          <a:extLst>
            <a:ext uri="{FF2B5EF4-FFF2-40B4-BE49-F238E27FC236}">
              <a16:creationId xmlns:a16="http://schemas.microsoft.com/office/drawing/2014/main" id="{00000000-0008-0000-0100-000005000000}"/>
            </a:ext>
          </a:extLst>
        </xdr:cNvPr>
        <xdr:cNvSpPr/>
      </xdr:nvSpPr>
      <xdr:spPr>
        <a:xfrm>
          <a:off x="57150" y="4686300"/>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50</xdr:row>
      <xdr:rowOff>9525</xdr:rowOff>
    </xdr:from>
    <xdr:to>
      <xdr:col>0</xdr:col>
      <xdr:colOff>714375</xdr:colOff>
      <xdr:row>51</xdr:row>
      <xdr:rowOff>0</xdr:rowOff>
    </xdr:to>
    <xdr:sp macro="" textlink="">
      <xdr:nvSpPr>
        <xdr:cNvPr id="6" name="Flèche droite 5">
          <a:extLst>
            <a:ext uri="{FF2B5EF4-FFF2-40B4-BE49-F238E27FC236}">
              <a16:creationId xmlns:a16="http://schemas.microsoft.com/office/drawing/2014/main" id="{00000000-0008-0000-0100-000006000000}"/>
            </a:ext>
          </a:extLst>
        </xdr:cNvPr>
        <xdr:cNvSpPr/>
      </xdr:nvSpPr>
      <xdr:spPr>
        <a:xfrm>
          <a:off x="57150" y="9648825"/>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104775</xdr:colOff>
      <xdr:row>65</xdr:row>
      <xdr:rowOff>19050</xdr:rowOff>
    </xdr:from>
    <xdr:to>
      <xdr:col>0</xdr:col>
      <xdr:colOff>714375</xdr:colOff>
      <xdr:row>65</xdr:row>
      <xdr:rowOff>933450</xdr:rowOff>
    </xdr:to>
    <xdr:sp macro="" textlink="">
      <xdr:nvSpPr>
        <xdr:cNvPr id="7" name="Flèche droite 6">
          <a:extLst>
            <a:ext uri="{FF2B5EF4-FFF2-40B4-BE49-F238E27FC236}">
              <a16:creationId xmlns:a16="http://schemas.microsoft.com/office/drawing/2014/main" id="{00000000-0008-0000-0100-000007000000}"/>
            </a:ext>
          </a:extLst>
        </xdr:cNvPr>
        <xdr:cNvSpPr/>
      </xdr:nvSpPr>
      <xdr:spPr>
        <a:xfrm>
          <a:off x="104775" y="1962150"/>
          <a:ext cx="609600" cy="914400"/>
        </a:xfrm>
        <a:prstGeom prst="rightArrow">
          <a:avLst/>
        </a:prstGeom>
        <a:solidFill>
          <a:srgbClr val="C6468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299357</xdr:colOff>
      <xdr:row>97</xdr:row>
      <xdr:rowOff>149678</xdr:rowOff>
    </xdr:from>
    <xdr:to>
      <xdr:col>5</xdr:col>
      <xdr:colOff>34419</xdr:colOff>
      <xdr:row>119</xdr:row>
      <xdr:rowOff>62112</xdr:rowOff>
    </xdr:to>
    <xdr:graphicFrame macro="">
      <xdr:nvGraphicFramePr>
        <xdr:cNvPr id="2" name="Graphique 1">
          <a:extLst>
            <a:ext uri="{FF2B5EF4-FFF2-40B4-BE49-F238E27FC236}">
              <a16:creationId xmlns:a16="http://schemas.microsoft.com/office/drawing/2014/main" id="{C71075F3-19EF-4F92-81FF-062C881A95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_PHRCI%20AURA%202024_Trame%20Grille%20Budg&#233;tai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8-Gestion%20appels%20&#224;%20projets/Aide%20montage%20des%20projets/Documents%20valid&#233;s/Grille%20calcul%20surco&#251;ts_maj%20120522.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04%20-%20Grille_Contrat_Uniqu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TOUS_SERVICES\IV_BUDGET_ETUDES\2-BUDGET\2-8%20COUT%20MOYEN\2023\CM%20Version%201%20-%20Acce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AAP-DGOS_GBudget"/>
      <sheetName val="Métiers recherche clinique"/>
      <sheetName val="FAQ"/>
      <sheetName val="Exemple"/>
      <sheetName val="surcoûts"/>
      <sheetName val="PM"/>
      <sheetName val="PNM"/>
      <sheetName val="RappelData"/>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coûts"/>
      <sheetName val="RappelData"/>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Liste1"/>
    </sheetNames>
    <sheetDataSet>
      <sheetData sheetId="0">
        <row r="1">
          <cell r="A1" t="str">
            <v>Par visite</v>
          </cell>
        </row>
      </sheetData>
      <sheetData sheetId="1">
        <row r="1">
          <cell r="A1" t="str">
            <v>Par visite</v>
          </cell>
        </row>
        <row r="2">
          <cell r="A2" t="str">
            <v>Par centre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inancement de poste 2024"/>
      <sheetName val="Liste rubriques exclues "/>
      <sheetName val="Comparaison 2023-2024"/>
    </sheetNames>
    <sheetDataSet>
      <sheetData sheetId="0" refreshError="1">
        <row r="14">
          <cell r="R14">
            <v>59731.050130895484</v>
          </cell>
        </row>
        <row r="18">
          <cell r="R18">
            <v>48979.666254733595</v>
          </cell>
        </row>
        <row r="22">
          <cell r="R22">
            <v>58098.105845319093</v>
          </cell>
        </row>
        <row r="26">
          <cell r="R26">
            <v>82852.084177876488</v>
          </cell>
        </row>
        <row r="27">
          <cell r="R27">
            <v>57617.304320307572</v>
          </cell>
        </row>
        <row r="34">
          <cell r="R34">
            <v>96913.471569720772</v>
          </cell>
        </row>
        <row r="37">
          <cell r="R37">
            <v>106881.56070312491</v>
          </cell>
        </row>
        <row r="38">
          <cell r="R38">
            <v>90767.652450328271</v>
          </cell>
        </row>
        <row r="39">
          <cell r="R39">
            <v>107251.1788975322</v>
          </cell>
        </row>
        <row r="42">
          <cell r="R42">
            <v>81652.028694256704</v>
          </cell>
        </row>
        <row r="43">
          <cell r="R43">
            <v>99565.314680217576</v>
          </cell>
        </row>
        <row r="44">
          <cell r="R44">
            <v>88005.483470253326</v>
          </cell>
        </row>
        <row r="47">
          <cell r="R47">
            <v>100284.24840912313</v>
          </cell>
        </row>
        <row r="48">
          <cell r="R48">
            <v>74419.614625688293</v>
          </cell>
        </row>
        <row r="49">
          <cell r="R49">
            <v>66266.686225032201</v>
          </cell>
        </row>
        <row r="50">
          <cell r="R50">
            <v>103604.7302250322</v>
          </cell>
        </row>
        <row r="51">
          <cell r="R51">
            <v>79501.676756397457</v>
          </cell>
        </row>
        <row r="52">
          <cell r="R52">
            <v>79005.483600032196</v>
          </cell>
        </row>
        <row r="53">
          <cell r="R53">
            <v>64461.970802734933</v>
          </cell>
        </row>
        <row r="54">
          <cell r="R54">
            <v>78658.96185003221</v>
          </cell>
        </row>
        <row r="55">
          <cell r="R55">
            <v>69226.1200504218</v>
          </cell>
        </row>
        <row r="60">
          <cell r="R60">
            <v>66991.666964745527</v>
          </cell>
        </row>
        <row r="64">
          <cell r="R64">
            <v>90114.726580447445</v>
          </cell>
        </row>
        <row r="68">
          <cell r="R68">
            <v>86118.984016536371</v>
          </cell>
        </row>
        <row r="73">
          <cell r="R73">
            <v>73790.537826528933</v>
          </cell>
        </row>
        <row r="78">
          <cell r="R78">
            <v>68145.732970693964</v>
          </cell>
        </row>
        <row r="81">
          <cell r="R81">
            <v>64352.087891575691</v>
          </cell>
        </row>
        <row r="84">
          <cell r="R84">
            <v>62203.632239817096</v>
          </cell>
        </row>
        <row r="88">
          <cell r="R88">
            <v>59438.491401184227</v>
          </cell>
        </row>
        <row r="91">
          <cell r="R91">
            <v>64290.996734267814</v>
          </cell>
        </row>
        <row r="94">
          <cell r="R94">
            <v>63934.818760020367</v>
          </cell>
        </row>
        <row r="100">
          <cell r="R100">
            <v>57294.283666221541</v>
          </cell>
        </row>
        <row r="103">
          <cell r="R103">
            <v>49377.908206092827</v>
          </cell>
        </row>
        <row r="106">
          <cell r="R106">
            <v>54290.373272445955</v>
          </cell>
        </row>
        <row r="109">
          <cell r="R109">
            <v>68966.797514386155</v>
          </cell>
        </row>
        <row r="110">
          <cell r="R110">
            <v>109735.17323168741</v>
          </cell>
        </row>
        <row r="113">
          <cell r="R113">
            <v>82726.414277573058</v>
          </cell>
        </row>
        <row r="118">
          <cell r="R118">
            <v>62965.311514883426</v>
          </cell>
        </row>
        <row r="122">
          <cell r="R122">
            <v>82033.962195666303</v>
          </cell>
        </row>
        <row r="126">
          <cell r="R126">
            <v>53061.338466983769</v>
          </cell>
        </row>
        <row r="129">
          <cell r="R129">
            <v>62978.220213127424</v>
          </cell>
        </row>
        <row r="132">
          <cell r="R132">
            <v>55333.74318383108</v>
          </cell>
        </row>
        <row r="133">
          <cell r="R133">
            <v>81706.592347700192</v>
          </cell>
        </row>
        <row r="134">
          <cell r="R134">
            <v>104707.16118503224</v>
          </cell>
        </row>
        <row r="139">
          <cell r="R139">
            <v>60997.760053748199</v>
          </cell>
        </row>
        <row r="140">
          <cell r="R140">
            <v>72728.14967943629</v>
          </cell>
        </row>
        <row r="141">
          <cell r="R141">
            <v>158357.07322503216</v>
          </cell>
        </row>
        <row r="144">
          <cell r="R144">
            <v>91081.797039437151</v>
          </cell>
        </row>
        <row r="147">
          <cell r="R147">
            <v>123062.01211295565</v>
          </cell>
        </row>
        <row r="150">
          <cell r="R150">
            <v>56736.548417632504</v>
          </cell>
        </row>
        <row r="151">
          <cell r="R151">
            <v>47385.717548138688</v>
          </cell>
        </row>
        <row r="152">
          <cell r="R152">
            <v>55430.522960143026</v>
          </cell>
        </row>
        <row r="155">
          <cell r="R155">
            <v>50991.981891018178</v>
          </cell>
        </row>
        <row r="160">
          <cell r="R160">
            <v>53391.200916676615</v>
          </cell>
        </row>
        <row r="161">
          <cell r="R161">
            <v>95983.240477081461</v>
          </cell>
        </row>
        <row r="162">
          <cell r="R162">
            <v>81067.572081709746</v>
          </cell>
        </row>
        <row r="167">
          <cell r="R167">
            <v>63841.592545994521</v>
          </cell>
        </row>
        <row r="170">
          <cell r="R170">
            <v>84923.49615321614</v>
          </cell>
        </row>
        <row r="171">
          <cell r="R171">
            <v>103265.78015508092</v>
          </cell>
        </row>
        <row r="176">
          <cell r="R176">
            <v>68028.325413510844</v>
          </cell>
        </row>
        <row r="180">
          <cell r="R180">
            <v>66274.137043756855</v>
          </cell>
        </row>
        <row r="183">
          <cell r="R183">
            <v>74003.737470993336</v>
          </cell>
        </row>
        <row r="188">
          <cell r="R188">
            <v>99699.85742192324</v>
          </cell>
        </row>
        <row r="189">
          <cell r="R189">
            <v>52212.43466133847</v>
          </cell>
        </row>
        <row r="192">
          <cell r="R192">
            <v>60842.342868885651</v>
          </cell>
        </row>
        <row r="193">
          <cell r="R193">
            <v>61087.194804397477</v>
          </cell>
        </row>
        <row r="194">
          <cell r="R194">
            <v>58432.322121231526</v>
          </cell>
        </row>
        <row r="195">
          <cell r="R195">
            <v>50083.090144161128</v>
          </cell>
        </row>
        <row r="198">
          <cell r="R198">
            <v>43007.864419782403</v>
          </cell>
        </row>
        <row r="199">
          <cell r="R199">
            <v>72674.990190577882</v>
          </cell>
        </row>
        <row r="200">
          <cell r="R200">
            <v>59084.340357063513</v>
          </cell>
        </row>
        <row r="203">
          <cell r="R203">
            <v>67143.894336219761</v>
          </cell>
        </row>
        <row r="204">
          <cell r="R204">
            <v>71505.407881496794</v>
          </cell>
        </row>
        <row r="206">
          <cell r="R206">
            <v>79700.864161338483</v>
          </cell>
        </row>
        <row r="207">
          <cell r="R207">
            <v>76643.762243704332</v>
          </cell>
        </row>
        <row r="208">
          <cell r="R208">
            <v>88848.661161338445</v>
          </cell>
        </row>
        <row r="209">
          <cell r="R209">
            <v>89644.542911338445</v>
          </cell>
        </row>
        <row r="212">
          <cell r="R212">
            <v>63084.712161338473</v>
          </cell>
        </row>
        <row r="218">
          <cell r="R218">
            <v>55072.250113145703</v>
          </cell>
        </row>
        <row r="219">
          <cell r="R219">
            <v>49402.393657832778</v>
          </cell>
        </row>
        <row r="224">
          <cell r="R224">
            <v>41116.968480019779</v>
          </cell>
        </row>
        <row r="225">
          <cell r="R225">
            <v>167620.92054918892</v>
          </cell>
        </row>
        <row r="226">
          <cell r="R226">
            <v>104561.86852022885</v>
          </cell>
        </row>
        <row r="232">
          <cell r="R232">
            <v>62000.784020975327</v>
          </cell>
        </row>
        <row r="233">
          <cell r="R233">
            <v>62281.03016133848</v>
          </cell>
        </row>
        <row r="237">
          <cell r="R237">
            <v>98315.458823953755</v>
          </cell>
        </row>
        <row r="238">
          <cell r="R238">
            <v>119290.70127800513</v>
          </cell>
        </row>
        <row r="243">
          <cell r="R243">
            <v>105503.8433513577</v>
          </cell>
        </row>
        <row r="244">
          <cell r="R244">
            <v>70947.756531338455</v>
          </cell>
        </row>
        <row r="247">
          <cell r="R247">
            <v>98359.856012689386</v>
          </cell>
        </row>
        <row r="249">
          <cell r="R249">
            <v>61669.146161338474</v>
          </cell>
        </row>
        <row r="250">
          <cell r="R250">
            <v>105217.92244965013</v>
          </cell>
        </row>
        <row r="251">
          <cell r="R251">
            <v>58185.790554195592</v>
          </cell>
        </row>
        <row r="330">
          <cell r="R330">
            <v>54692.877789822858</v>
          </cell>
        </row>
      </sheetData>
      <sheetData sheetId="1" refreshError="1"/>
      <sheetData sheetId="2" refreshError="1"/>
      <sheetData sheetId="3"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 dT="2024-07-09T09:15:24.94" personId="{00000000-0000-0000-0000-000000000000}" id="{1C3C4E06-D7C7-4956-BE6B-843E25B8F074}">
    <text>Durée total projet : Durée en mois entre le succès à l’AAP et la publication des résultats.
Durée suivi : délai entre l'inclusion du patient et la dernière visite de suivi</text>
  </threadedComment>
  <threadedComment ref="D5" dT="2024-07-09T09:15:24.94" personId="{00000000-0000-0000-0000-000000000000}" id="{7848C1FF-8B1F-4CF3-8B90-D6C04443271E}">
    <text>Durée total projet : Durée en mois entre le succès à l’AAP et la publication des résultats.
Durée suivi : délai entre l'inclusion du patient et la dernière visite de suivi</text>
  </threadedComment>
  <threadedComment ref="A68" dT="2024-07-09T14:16:19.73" personId="{00000000-0000-0000-0000-000000000000}" id="{8A21AAAC-2C2F-4B53-8174-E88042228049}">
    <text>Ces dépenses doivent être engagées sous forme de location ou crédit bail</text>
  </threadedComment>
  <threadedComment ref="A76" dT="2024-06-11T13:24:28.78" personId="{00000000-0000-0000-0000-000000000000}" id="{B060D369-0C99-4519-8D81-A1D61C68372E}">
    <text>Une ligne par type de produit. Ces dépenses doivent être engagées sous forme de location ou crédit bail (voir FAQ)</text>
  </threadedComment>
  <threadedComment ref="A88" dT="2024-06-11T14:37:51.87" personId="{00000000-0000-0000-0000-000000000000}" id="{F5F2702A-2C01-49E5-ABAE-87E744FDDA8E}">
    <text>Une ligne par catégorie de prestation (transport, repas, hébergement) avec prix unitaire (A) et volume (B)</text>
  </threadedComment>
  <threadedComment ref="A90" dT="2024-06-11T14:39:29.90" personId="{00000000-0000-0000-0000-000000000000}" id="{1574DFA6-FCB0-4BDF-9DC2-DD84B1010CB9}">
    <text>Détailler les frais d’organisation de réunions (Une ligne par catégorie de prestation (transport, repas, hébergements…) avec le prix unitaire (A) et le volume (B).</text>
  </threadedComment>
</ThreadedComments>
</file>

<file path=xl/threadedComments/threadedComment2.xml><?xml version="1.0" encoding="utf-8"?>
<ThreadedComments xmlns="http://schemas.microsoft.com/office/spreadsheetml/2018/threadedcomments" xmlns:x="http://schemas.openxmlformats.org/spreadsheetml/2006/main">
  <threadedComment ref="A5" dT="2024-07-09T09:15:24.94" personId="{00000000-0000-0000-0000-000000000000}" id="{BD7841FA-9C31-4265-9437-4D010784D25B}">
    <text>Durée total projet : Durée en mois entre le succès à l’AAP et la publication des résultats.
Durée suivi : délai entre l'inclusion du patient et la dernière visite de suivi</text>
  </threadedComment>
  <threadedComment ref="A79" dT="2024-06-11T13:24:28.78" personId="{00000000-0000-0000-0000-000000000000}" id="{A375FA8D-6221-4BCA-A10F-B9BABA2DFD72}">
    <text>Une ligne par type de produit. Ces dépenses doivent être engagées sous forme de location ou crédit bail (voir FAQ)</text>
  </threadedComment>
  <threadedComment ref="A80" dT="2024-06-11T13:24:28.78" personId="{00000000-0000-0000-0000-000000000000}" id="{D469A581-8062-4DF9-90DD-ED8839189AB1}">
    <text>Une ligne par type de produit. Ces dépenses doivent être engagées sous forme de location ou crédit bail (voir FAQ)</text>
  </threadedComment>
  <threadedComment ref="A94" dT="2024-06-11T14:37:51.87" personId="{00000000-0000-0000-0000-000000000000}" id="{E2EFAA21-1CB2-43E4-AD4C-DAAEBEB6231E}">
    <text>Une ligne par catégorie de prestation (transport, repas, hébergement) avec prix unitaire (A) et volume (B)</text>
  </threadedComment>
  <threadedComment ref="A96" dT="2024-06-11T14:39:29.90" personId="{00000000-0000-0000-0000-000000000000}" id="{CCDEF291-42B8-4998-97A4-00BB9CA86360}">
    <text>Détailler les frais d’organisation de réunions (Une ligne par catégorie de prestation (transport, repas, hébergements…) avec le prix unitaire (A) et le volume (B).</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7" Type="http://schemas.microsoft.com/office/2017/10/relationships/threadedComment" Target="../threadedComments/threadedComment2.xml"/><Relationship Id="rId2" Type="http://schemas.openxmlformats.org/officeDocument/2006/relationships/hyperlink" Target="mailto:nom-prenom-nom.prenom@email.fr%20-%2006.23.23.23.23" TargetMode="External"/><Relationship Id="rId1" Type="http://schemas.openxmlformats.org/officeDocument/2006/relationships/hyperlink" Target="mailto:nom-prenom-nom.prenom@email.fr%20-%2006.22.22.22.22"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24558-ADE2-46F2-AD88-82358A39AC4B}">
  <sheetPr>
    <tabColor rgb="FFFFC000"/>
  </sheetPr>
  <dimension ref="B2:B4"/>
  <sheetViews>
    <sheetView workbookViewId="0">
      <selection activeCell="B25" sqref="B25"/>
    </sheetView>
  </sheetViews>
  <sheetFormatPr baseColWidth="10" defaultRowHeight="15" x14ac:dyDescent="0.25"/>
  <cols>
    <col min="2" max="2" width="60.42578125" customWidth="1"/>
  </cols>
  <sheetData>
    <row r="2" spans="2:2" ht="18.75" x14ac:dyDescent="0.3">
      <c r="B2" s="174" t="s">
        <v>308</v>
      </c>
    </row>
    <row r="3" spans="2:2" ht="30" x14ac:dyDescent="0.25">
      <c r="B3" s="173" t="s">
        <v>310</v>
      </c>
    </row>
    <row r="4" spans="2:2" ht="30" x14ac:dyDescent="0.25">
      <c r="B4" s="173" t="s">
        <v>309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2EA37-9D8E-4478-80C2-AA457F8BE115}">
  <sheetPr>
    <tabColor rgb="FF00B050"/>
  </sheetPr>
  <dimension ref="B2:C42"/>
  <sheetViews>
    <sheetView workbookViewId="0">
      <selection activeCell="C9" sqref="C9"/>
    </sheetView>
  </sheetViews>
  <sheetFormatPr baseColWidth="10" defaultRowHeight="15" x14ac:dyDescent="0.25"/>
  <cols>
    <col min="2" max="2" width="60.42578125" customWidth="1"/>
    <col min="3" max="3" width="122.7109375" customWidth="1"/>
  </cols>
  <sheetData>
    <row r="2" spans="2:3" ht="18.75" x14ac:dyDescent="0.3">
      <c r="B2" s="136" t="s">
        <v>192</v>
      </c>
      <c r="C2" s="136" t="s">
        <v>209</v>
      </c>
    </row>
    <row r="3" spans="2:3" ht="180" x14ac:dyDescent="0.25">
      <c r="B3" s="137" t="s">
        <v>184</v>
      </c>
      <c r="C3" s="115" t="s">
        <v>294</v>
      </c>
    </row>
    <row r="4" spans="2:3" x14ac:dyDescent="0.25">
      <c r="B4" s="138" t="s">
        <v>135</v>
      </c>
      <c r="C4" s="139" t="s">
        <v>185</v>
      </c>
    </row>
    <row r="5" spans="2:3" x14ac:dyDescent="0.25">
      <c r="B5" s="140" t="s">
        <v>136</v>
      </c>
      <c r="C5" s="139" t="s">
        <v>186</v>
      </c>
    </row>
    <row r="6" spans="2:3" ht="33" customHeight="1" x14ac:dyDescent="0.25">
      <c r="B6" s="141" t="s">
        <v>295</v>
      </c>
      <c r="C6" s="145" t="s">
        <v>297</v>
      </c>
    </row>
    <row r="7" spans="2:3" ht="33" customHeight="1" x14ac:dyDescent="0.25">
      <c r="B7" s="141" t="s">
        <v>296</v>
      </c>
      <c r="C7" s="145" t="s">
        <v>298</v>
      </c>
    </row>
    <row r="8" spans="2:3" ht="45.75" customHeight="1" x14ac:dyDescent="0.25">
      <c r="B8" s="141" t="s">
        <v>300</v>
      </c>
      <c r="C8" s="145" t="s">
        <v>301</v>
      </c>
    </row>
    <row r="9" spans="2:3" ht="45.75" customHeight="1" x14ac:dyDescent="0.25">
      <c r="B9" s="141" t="s">
        <v>302</v>
      </c>
      <c r="C9" s="145" t="s">
        <v>307</v>
      </c>
    </row>
    <row r="10" spans="2:3" ht="120" x14ac:dyDescent="0.25">
      <c r="B10" s="141" t="s">
        <v>142</v>
      </c>
      <c r="C10" s="115" t="s">
        <v>275</v>
      </c>
    </row>
    <row r="11" spans="2:3" ht="75" x14ac:dyDescent="0.25">
      <c r="B11" s="141" t="s">
        <v>143</v>
      </c>
      <c r="C11" s="115" t="s">
        <v>187</v>
      </c>
    </row>
    <row r="12" spans="2:3" ht="92.25" customHeight="1" x14ac:dyDescent="0.25">
      <c r="B12" s="149" t="s">
        <v>213</v>
      </c>
      <c r="C12" s="145" t="s">
        <v>214</v>
      </c>
    </row>
    <row r="13" spans="2:3" ht="105" x14ac:dyDescent="0.25">
      <c r="B13" s="142" t="s">
        <v>188</v>
      </c>
      <c r="C13" s="115" t="s">
        <v>189</v>
      </c>
    </row>
    <row r="14" spans="2:3" ht="180" x14ac:dyDescent="0.25">
      <c r="B14" s="141" t="s">
        <v>190</v>
      </c>
      <c r="C14" s="115" t="s">
        <v>191</v>
      </c>
    </row>
    <row r="15" spans="2:3" x14ac:dyDescent="0.25">
      <c r="B15" s="142" t="s">
        <v>68</v>
      </c>
      <c r="C15" s="115" t="s">
        <v>276</v>
      </c>
    </row>
    <row r="16" spans="2:3" ht="30" x14ac:dyDescent="0.25">
      <c r="B16" s="141" t="s">
        <v>70</v>
      </c>
      <c r="C16" s="115" t="s">
        <v>195</v>
      </c>
    </row>
    <row r="17" spans="2:3" ht="105" x14ac:dyDescent="0.25">
      <c r="B17" s="143" t="s">
        <v>210</v>
      </c>
      <c r="C17" s="115" t="s">
        <v>193</v>
      </c>
    </row>
    <row r="18" spans="2:3" ht="105" x14ac:dyDescent="0.25">
      <c r="B18" s="143" t="s">
        <v>40</v>
      </c>
      <c r="C18" s="115" t="s">
        <v>194</v>
      </c>
    </row>
    <row r="19" spans="2:3" ht="105" x14ac:dyDescent="0.25">
      <c r="B19" s="143" t="s">
        <v>41</v>
      </c>
      <c r="C19" s="115" t="s">
        <v>194</v>
      </c>
    </row>
    <row r="20" spans="2:3" ht="45" x14ac:dyDescent="0.25">
      <c r="B20" s="144" t="s">
        <v>53</v>
      </c>
      <c r="C20" s="145" t="s">
        <v>196</v>
      </c>
    </row>
    <row r="21" spans="2:3" ht="135" x14ac:dyDescent="0.25">
      <c r="B21" s="146" t="s">
        <v>182</v>
      </c>
      <c r="C21" s="145" t="s">
        <v>211</v>
      </c>
    </row>
    <row r="22" spans="2:3" ht="75" x14ac:dyDescent="0.25">
      <c r="B22" s="175" t="s">
        <v>277</v>
      </c>
      <c r="C22" s="115" t="s">
        <v>289</v>
      </c>
    </row>
    <row r="23" spans="2:3" ht="75" x14ac:dyDescent="0.25">
      <c r="B23" s="142" t="s">
        <v>278</v>
      </c>
      <c r="C23" s="115" t="s">
        <v>290</v>
      </c>
    </row>
    <row r="24" spans="2:3" ht="75" x14ac:dyDescent="0.25">
      <c r="B24" s="142" t="s">
        <v>279</v>
      </c>
      <c r="C24" s="115" t="s">
        <v>291</v>
      </c>
    </row>
    <row r="25" spans="2:3" ht="105" x14ac:dyDescent="0.25">
      <c r="B25" s="142" t="s">
        <v>280</v>
      </c>
      <c r="C25" s="115" t="s">
        <v>292</v>
      </c>
    </row>
    <row r="26" spans="2:3" ht="105" x14ac:dyDescent="0.25">
      <c r="B26" s="141" t="s">
        <v>281</v>
      </c>
      <c r="C26" s="115" t="s">
        <v>293</v>
      </c>
    </row>
    <row r="27" spans="2:3" ht="45" x14ac:dyDescent="0.25">
      <c r="B27" s="141" t="s">
        <v>282</v>
      </c>
      <c r="C27" s="145" t="s">
        <v>197</v>
      </c>
    </row>
    <row r="28" spans="2:3" ht="45" x14ac:dyDescent="0.25">
      <c r="B28" s="141" t="s">
        <v>283</v>
      </c>
      <c r="C28" s="115" t="s">
        <v>198</v>
      </c>
    </row>
    <row r="29" spans="2:3" ht="60" x14ac:dyDescent="0.25">
      <c r="B29" s="176" t="s">
        <v>284</v>
      </c>
      <c r="C29" s="115" t="s">
        <v>262</v>
      </c>
    </row>
    <row r="30" spans="2:3" ht="45" x14ac:dyDescent="0.25">
      <c r="B30" s="173" t="s">
        <v>285</v>
      </c>
      <c r="C30" s="115" t="s">
        <v>199</v>
      </c>
    </row>
    <row r="31" spans="2:3" ht="75" x14ac:dyDescent="0.25">
      <c r="B31" s="176" t="s">
        <v>89</v>
      </c>
      <c r="C31" s="145" t="s">
        <v>200</v>
      </c>
    </row>
    <row r="32" spans="2:3" ht="60" x14ac:dyDescent="0.25">
      <c r="B32" s="173" t="s">
        <v>286</v>
      </c>
      <c r="C32" s="145" t="s">
        <v>261</v>
      </c>
    </row>
    <row r="33" spans="2:3" ht="45" x14ac:dyDescent="0.25">
      <c r="B33" s="176" t="s">
        <v>287</v>
      </c>
      <c r="C33" s="145" t="s">
        <v>199</v>
      </c>
    </row>
    <row r="34" spans="2:3" ht="30" x14ac:dyDescent="0.25">
      <c r="B34" s="176" t="s">
        <v>26</v>
      </c>
      <c r="C34" s="145" t="s">
        <v>201</v>
      </c>
    </row>
    <row r="35" spans="2:3" ht="30" x14ac:dyDescent="0.25">
      <c r="B35" s="176" t="s">
        <v>65</v>
      </c>
      <c r="C35" s="145" t="s">
        <v>202</v>
      </c>
    </row>
    <row r="36" spans="2:3" x14ac:dyDescent="0.25">
      <c r="B36" s="177"/>
      <c r="C36" s="147"/>
    </row>
    <row r="37" spans="2:3" ht="90" x14ac:dyDescent="0.25">
      <c r="B37" s="176" t="s">
        <v>121</v>
      </c>
      <c r="C37" s="115" t="s">
        <v>203</v>
      </c>
    </row>
    <row r="38" spans="2:3" ht="30" x14ac:dyDescent="0.25">
      <c r="B38" s="178" t="s">
        <v>161</v>
      </c>
      <c r="C38" s="145" t="s">
        <v>204</v>
      </c>
    </row>
    <row r="39" spans="2:3" x14ac:dyDescent="0.25">
      <c r="B39" s="147"/>
      <c r="C39" s="147"/>
    </row>
    <row r="40" spans="2:3" ht="60" x14ac:dyDescent="0.25">
      <c r="B40" s="115" t="s">
        <v>288</v>
      </c>
      <c r="C40" s="145" t="s">
        <v>205</v>
      </c>
    </row>
    <row r="41" spans="2:3" ht="30" x14ac:dyDescent="0.25">
      <c r="B41" s="179" t="s">
        <v>115</v>
      </c>
      <c r="C41" s="145" t="s">
        <v>206</v>
      </c>
    </row>
    <row r="42" spans="2:3" x14ac:dyDescent="0.25">
      <c r="B42" s="179" t="s">
        <v>207</v>
      </c>
      <c r="C42" s="145" t="s">
        <v>208</v>
      </c>
    </row>
  </sheetData>
  <dataValidations count="1">
    <dataValidation allowBlank="1" showInputMessage="1" showErrorMessage="1" prompt="Ne RIEN saisir dans ces cellules" sqref="B35:B36" xr:uid="{591EF9A3-AFC6-4DE5-8CB4-364D0AE54817}"/>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F138"/>
  <sheetViews>
    <sheetView tabSelected="1" zoomScale="60" zoomScaleNormal="60" zoomScaleSheetLayoutView="90" zoomScalePageLayoutView="70" workbookViewId="0">
      <selection activeCell="H9" sqref="H9"/>
    </sheetView>
  </sheetViews>
  <sheetFormatPr baseColWidth="10" defaultColWidth="11.42578125" defaultRowHeight="14.25" x14ac:dyDescent="0.2"/>
  <cols>
    <col min="1" max="1" width="68.85546875" style="68" customWidth="1"/>
    <col min="2" max="2" width="91.28515625" style="68" customWidth="1"/>
    <col min="3" max="3" width="28.7109375" style="70" customWidth="1"/>
    <col min="4" max="4" width="38.7109375" style="71" bestFit="1" customWidth="1"/>
    <col min="5" max="5" width="28.7109375" style="70" customWidth="1"/>
    <col min="6" max="7" width="15.140625" style="68" customWidth="1"/>
    <col min="8" max="16384" width="11.42578125" style="68"/>
  </cols>
  <sheetData>
    <row r="1" spans="1:6" ht="110.25" customHeight="1" thickBot="1" x14ac:dyDescent="0.25">
      <c r="A1" s="621" t="s">
        <v>783</v>
      </c>
      <c r="B1" s="622"/>
      <c r="C1" s="622"/>
      <c r="D1" s="622"/>
      <c r="E1" s="623"/>
    </row>
    <row r="2" spans="1:6" ht="22.5" customHeight="1" thickBot="1" x14ac:dyDescent="0.3">
      <c r="A2" s="69" t="s">
        <v>311</v>
      </c>
      <c r="B2" s="113" t="s">
        <v>135</v>
      </c>
    </row>
    <row r="3" spans="1:6" ht="23.25" customHeight="1" thickBot="1" x14ac:dyDescent="0.25">
      <c r="A3" s="72" t="s">
        <v>176</v>
      </c>
      <c r="B3" s="73"/>
      <c r="C3" s="74"/>
      <c r="D3" s="75"/>
      <c r="E3" s="74"/>
    </row>
    <row r="4" spans="1:6" ht="36.75" customHeight="1" thickBot="1" x14ac:dyDescent="0.25">
      <c r="A4" s="67" t="s">
        <v>136</v>
      </c>
      <c r="B4" s="76"/>
      <c r="C4" s="117" t="str">
        <f>IF(ISBLANK(B3),"",IF(ISBLANK(B4),"Donnée obligatoire",""))</f>
        <v/>
      </c>
      <c r="D4" s="98" t="s">
        <v>305</v>
      </c>
      <c r="E4" s="186"/>
    </row>
    <row r="5" spans="1:6" ht="36.75" customHeight="1" x14ac:dyDescent="0.2">
      <c r="A5" s="98" t="s">
        <v>304</v>
      </c>
      <c r="B5" s="77"/>
      <c r="D5" s="98" t="s">
        <v>303</v>
      </c>
      <c r="E5" s="185"/>
    </row>
    <row r="6" spans="1:6" ht="71.25" customHeight="1" x14ac:dyDescent="0.2">
      <c r="A6" s="98" t="s">
        <v>299</v>
      </c>
      <c r="B6" s="79"/>
      <c r="C6" s="117" t="str">
        <f>IF(ISBLANK(B3),"",IF(ISBLANK(B6),"Donnée obligatoire (si inclusion)",""))</f>
        <v/>
      </c>
      <c r="D6" s="80" t="s">
        <v>306</v>
      </c>
      <c r="E6" s="79"/>
    </row>
    <row r="7" spans="1:6" ht="36.75" customHeight="1" x14ac:dyDescent="0.2">
      <c r="A7" s="98" t="s">
        <v>141</v>
      </c>
      <c r="B7" s="180"/>
      <c r="C7" s="182"/>
      <c r="D7" s="72"/>
      <c r="E7" s="72"/>
      <c r="F7" s="117" t="str">
        <f>IF(ISBLANK(B3),"",IF(ISBLANK(B7),"Donnée obligatoire",""))</f>
        <v/>
      </c>
    </row>
    <row r="8" spans="1:6" ht="42" customHeight="1" x14ac:dyDescent="0.2">
      <c r="A8" s="98" t="s">
        <v>142</v>
      </c>
      <c r="B8" s="181"/>
      <c r="C8" s="183"/>
      <c r="D8" s="184"/>
      <c r="E8" s="184"/>
      <c r="F8" s="117" t="str">
        <f>IF(ISBLANK(B3),"",IF(ISBLANK(B8),"Donnée obligatoire (voir commentaire en A8)",""))</f>
        <v/>
      </c>
    </row>
    <row r="9" spans="1:6" ht="80.25" customHeight="1" x14ac:dyDescent="0.2">
      <c r="A9" s="98" t="s">
        <v>143</v>
      </c>
      <c r="B9" s="181"/>
      <c r="C9" s="184"/>
      <c r="D9" s="184"/>
      <c r="E9" s="184"/>
      <c r="F9" s="117" t="str">
        <f>IF(ISBLANK(B3),"",IF(ISBLANK(B9),"Donnée recommandée (voir commentaire en A9)",""))</f>
        <v/>
      </c>
    </row>
    <row r="10" spans="1:6" ht="36.75" customHeight="1" x14ac:dyDescent="0.2">
      <c r="A10" s="625" t="str">
        <f xml:space="preserve"> RappelData!B9</f>
        <v>Il s'agit d'une trame antérieure. Veuillez utiliser la dernière version proposée.</v>
      </c>
      <c r="B10" s="625"/>
      <c r="C10" s="625"/>
      <c r="D10" s="625"/>
      <c r="E10" s="625"/>
      <c r="F10" s="81"/>
    </row>
    <row r="11" spans="1:6" ht="43.5" customHeight="1" thickBot="1" x14ac:dyDescent="0.25">
      <c r="A11" s="626" t="s">
        <v>212</v>
      </c>
      <c r="B11" s="627"/>
      <c r="C11" s="627"/>
      <c r="D11" s="627"/>
      <c r="E11" s="627"/>
    </row>
    <row r="12" spans="1:6" ht="37.5" customHeight="1" thickBot="1" x14ac:dyDescent="0.25">
      <c r="A12" s="628" t="s">
        <v>183</v>
      </c>
      <c r="B12" s="629"/>
      <c r="C12" s="629"/>
      <c r="D12" s="629"/>
      <c r="E12" s="630"/>
    </row>
    <row r="13" spans="1:6" ht="21" thickBot="1" x14ac:dyDescent="0.35">
      <c r="A13" s="95"/>
      <c r="B13" s="95"/>
      <c r="C13" s="96"/>
      <c r="D13" s="97"/>
      <c r="E13" s="96"/>
    </row>
    <row r="14" spans="1:6" ht="52.5" customHeight="1" thickBot="1" x14ac:dyDescent="0.35">
      <c r="A14" s="631" t="s">
        <v>52</v>
      </c>
      <c r="B14" s="632"/>
      <c r="C14" s="632"/>
      <c r="D14" s="632"/>
      <c r="E14" s="633"/>
    </row>
    <row r="15" spans="1:6" ht="15" x14ac:dyDescent="0.25">
      <c r="A15" s="1"/>
      <c r="B15" s="2"/>
      <c r="C15" s="12"/>
      <c r="D15" s="13"/>
      <c r="E15" s="12"/>
    </row>
    <row r="16" spans="1:6" ht="90.75" customHeight="1" x14ac:dyDescent="0.2">
      <c r="A16" s="624"/>
      <c r="B16" s="624"/>
      <c r="C16" s="624"/>
      <c r="D16" s="624"/>
      <c r="E16" s="624"/>
    </row>
    <row r="17" spans="1:5" s="103" customFormat="1" ht="90" customHeight="1" thickBot="1" x14ac:dyDescent="0.25">
      <c r="A17" s="99" t="s">
        <v>137</v>
      </c>
      <c r="B17" s="99" t="s">
        <v>138</v>
      </c>
      <c r="C17" s="99" t="s">
        <v>68</v>
      </c>
      <c r="D17" s="99" t="s">
        <v>70</v>
      </c>
      <c r="E17" s="102" t="s">
        <v>63</v>
      </c>
    </row>
    <row r="18" spans="1:5" ht="45.75" thickBot="1" x14ac:dyDescent="0.25">
      <c r="A18" s="17" t="s">
        <v>54</v>
      </c>
      <c r="B18" s="121" t="s">
        <v>178</v>
      </c>
      <c r="C18" s="634" t="s">
        <v>4</v>
      </c>
      <c r="D18" s="636" t="s">
        <v>5</v>
      </c>
      <c r="E18" s="638" t="s">
        <v>6</v>
      </c>
    </row>
    <row r="19" spans="1:5" ht="45" customHeight="1" thickBot="1" x14ac:dyDescent="0.25">
      <c r="A19" s="99" t="s">
        <v>179</v>
      </c>
      <c r="B19" s="99" t="s">
        <v>264</v>
      </c>
      <c r="C19" s="635"/>
      <c r="D19" s="637"/>
      <c r="E19" s="639"/>
    </row>
    <row r="20" spans="1:5" ht="19.5" customHeight="1" thickBot="1" x14ac:dyDescent="0.25">
      <c r="A20" s="594" t="s">
        <v>177</v>
      </c>
      <c r="B20" s="620"/>
      <c r="C20" s="164">
        <f>SUM(C21:C27)</f>
        <v>0</v>
      </c>
      <c r="D20" s="119"/>
      <c r="E20" s="153">
        <f>SUM(E21:E27)</f>
        <v>0</v>
      </c>
    </row>
    <row r="21" spans="1:5" x14ac:dyDescent="0.2">
      <c r="A21" s="5"/>
      <c r="B21" s="5"/>
      <c r="C21" s="165"/>
      <c r="D21" s="152"/>
      <c r="E21" s="154">
        <f>C21*D21</f>
        <v>0</v>
      </c>
    </row>
    <row r="22" spans="1:5" x14ac:dyDescent="0.2">
      <c r="A22" s="5"/>
      <c r="B22" s="4"/>
      <c r="C22" s="165"/>
      <c r="D22" s="152"/>
      <c r="E22" s="154">
        <f>C22*D22</f>
        <v>0</v>
      </c>
    </row>
    <row r="23" spans="1:5" x14ac:dyDescent="0.2">
      <c r="A23" s="5"/>
      <c r="B23" s="4"/>
      <c r="C23" s="165"/>
      <c r="D23" s="152"/>
      <c r="E23" s="154">
        <f t="shared" ref="E23:E38" si="0">C23*D23</f>
        <v>0</v>
      </c>
    </row>
    <row r="24" spans="1:5" x14ac:dyDescent="0.2">
      <c r="A24" s="5"/>
      <c r="C24" s="165"/>
      <c r="D24" s="152"/>
      <c r="E24" s="154">
        <f t="shared" si="0"/>
        <v>0</v>
      </c>
    </row>
    <row r="25" spans="1:5" x14ac:dyDescent="0.2">
      <c r="A25" s="5"/>
      <c r="B25" s="4"/>
      <c r="C25" s="165"/>
      <c r="D25" s="152"/>
      <c r="E25" s="154">
        <f t="shared" si="0"/>
        <v>0</v>
      </c>
    </row>
    <row r="26" spans="1:5" x14ac:dyDescent="0.2">
      <c r="A26" s="5"/>
      <c r="B26" s="4"/>
      <c r="C26" s="165"/>
      <c r="D26" s="152"/>
      <c r="E26" s="154">
        <f t="shared" si="0"/>
        <v>0</v>
      </c>
    </row>
    <row r="27" spans="1:5" ht="15" thickBot="1" x14ac:dyDescent="0.25">
      <c r="A27" s="5"/>
      <c r="B27" s="4"/>
      <c r="C27" s="165"/>
      <c r="D27" s="152"/>
      <c r="E27" s="154">
        <f t="shared" si="0"/>
        <v>0</v>
      </c>
    </row>
    <row r="28" spans="1:5" ht="18" customHeight="1" thickBot="1" x14ac:dyDescent="0.25">
      <c r="A28" s="594" t="s">
        <v>40</v>
      </c>
      <c r="B28" s="595"/>
      <c r="C28" s="166">
        <f>SUM(C29:C33)</f>
        <v>0</v>
      </c>
      <c r="D28" s="118"/>
      <c r="E28" s="153">
        <f>SUM(E29:E33)</f>
        <v>0</v>
      </c>
    </row>
    <row r="29" spans="1:5" x14ac:dyDescent="0.2">
      <c r="A29" s="5"/>
      <c r="B29" s="4"/>
      <c r="C29" s="165"/>
      <c r="D29" s="152"/>
      <c r="E29" s="154">
        <f t="shared" si="0"/>
        <v>0</v>
      </c>
    </row>
    <row r="30" spans="1:5" x14ac:dyDescent="0.2">
      <c r="A30" s="5"/>
      <c r="B30" s="4"/>
      <c r="C30" s="165"/>
      <c r="D30" s="152"/>
      <c r="E30" s="154">
        <f t="shared" si="0"/>
        <v>0</v>
      </c>
    </row>
    <row r="31" spans="1:5" x14ac:dyDescent="0.2">
      <c r="A31" s="5"/>
      <c r="B31" s="4"/>
      <c r="C31" s="165"/>
      <c r="D31" s="152"/>
      <c r="E31" s="154">
        <f t="shared" si="0"/>
        <v>0</v>
      </c>
    </row>
    <row r="32" spans="1:5" x14ac:dyDescent="0.2">
      <c r="A32" s="5"/>
      <c r="B32" s="4"/>
      <c r="C32" s="165"/>
      <c r="D32" s="152"/>
      <c r="E32" s="154">
        <f t="shared" si="0"/>
        <v>0</v>
      </c>
    </row>
    <row r="33" spans="1:5" ht="15" thickBot="1" x14ac:dyDescent="0.25">
      <c r="A33" s="5"/>
      <c r="B33" s="4"/>
      <c r="C33" s="165"/>
      <c r="D33" s="152"/>
      <c r="E33" s="154">
        <f t="shared" si="0"/>
        <v>0</v>
      </c>
    </row>
    <row r="34" spans="1:5" ht="18" customHeight="1" thickBot="1" x14ac:dyDescent="0.25">
      <c r="A34" s="594" t="s">
        <v>41</v>
      </c>
      <c r="B34" s="595"/>
      <c r="C34" s="166">
        <f>SUM(C35:C38)</f>
        <v>0</v>
      </c>
      <c r="D34" s="118"/>
      <c r="E34" s="153">
        <f>SUM(E35:E38)</f>
        <v>0</v>
      </c>
    </row>
    <row r="35" spans="1:5" x14ac:dyDescent="0.2">
      <c r="A35" s="5"/>
      <c r="B35" s="4"/>
      <c r="C35" s="165"/>
      <c r="D35" s="152"/>
      <c r="E35" s="154">
        <f t="shared" si="0"/>
        <v>0</v>
      </c>
    </row>
    <row r="36" spans="1:5" x14ac:dyDescent="0.2">
      <c r="A36" s="5"/>
      <c r="B36" s="4"/>
      <c r="C36" s="165"/>
      <c r="D36" s="152"/>
      <c r="E36" s="154">
        <f t="shared" si="0"/>
        <v>0</v>
      </c>
    </row>
    <row r="37" spans="1:5" x14ac:dyDescent="0.2">
      <c r="A37" s="5"/>
      <c r="B37" s="4"/>
      <c r="C37" s="165"/>
      <c r="D37" s="152"/>
      <c r="E37" s="154">
        <f t="shared" si="0"/>
        <v>0</v>
      </c>
    </row>
    <row r="38" spans="1:5" x14ac:dyDescent="0.2">
      <c r="A38" s="5"/>
      <c r="B38" s="4"/>
      <c r="C38" s="165"/>
      <c r="D38" s="152"/>
      <c r="E38" s="154">
        <f t="shared" si="0"/>
        <v>0</v>
      </c>
    </row>
    <row r="39" spans="1:5" ht="18" x14ac:dyDescent="0.2">
      <c r="A39" s="10"/>
      <c r="B39" s="10"/>
      <c r="C39" s="167">
        <f>+C20+C28+C34</f>
        <v>0</v>
      </c>
      <c r="D39" s="10"/>
      <c r="E39" s="129">
        <f>E34+E28+E20</f>
        <v>0</v>
      </c>
    </row>
    <row r="40" spans="1:5" s="103" customFormat="1" ht="90" customHeight="1" thickBot="1" x14ac:dyDescent="0.25">
      <c r="A40" s="99" t="s">
        <v>137</v>
      </c>
      <c r="B40" s="100" t="s">
        <v>138</v>
      </c>
      <c r="C40" s="101" t="s">
        <v>68</v>
      </c>
      <c r="D40" s="101" t="s">
        <v>70</v>
      </c>
      <c r="E40" s="102" t="s">
        <v>63</v>
      </c>
    </row>
    <row r="41" spans="1:5" ht="54" customHeight="1" thickBot="1" x14ac:dyDescent="0.25">
      <c r="A41" s="17" t="s">
        <v>53</v>
      </c>
      <c r="B41" s="121"/>
      <c r="C41" s="634" t="s">
        <v>4</v>
      </c>
      <c r="D41" s="636" t="s">
        <v>5</v>
      </c>
      <c r="E41" s="638" t="s">
        <v>6</v>
      </c>
    </row>
    <row r="42" spans="1:5" ht="60" customHeight="1" thickBot="1" x14ac:dyDescent="0.25">
      <c r="A42" s="99" t="s">
        <v>179</v>
      </c>
      <c r="B42" s="99" t="s">
        <v>263</v>
      </c>
      <c r="C42" s="635"/>
      <c r="D42" s="637"/>
      <c r="E42" s="639"/>
    </row>
    <row r="43" spans="1:5" ht="16.5" customHeight="1" thickBot="1" x14ac:dyDescent="0.25">
      <c r="A43" s="594" t="s">
        <v>39</v>
      </c>
      <c r="B43" s="595"/>
      <c r="C43" s="166">
        <f>+SUM(C44:C46)</f>
        <v>0</v>
      </c>
      <c r="D43" s="120">
        <f>+SUM(D44:D46)</f>
        <v>0</v>
      </c>
      <c r="E43" s="155">
        <f>+SUM(E44:E46)</f>
        <v>0</v>
      </c>
    </row>
    <row r="44" spans="1:5" x14ac:dyDescent="0.2">
      <c r="A44" s="5"/>
      <c r="B44" s="4"/>
      <c r="C44" s="165"/>
      <c r="D44" s="152"/>
      <c r="E44" s="154">
        <f t="shared" ref="E44:E53" si="1">C44*D44</f>
        <v>0</v>
      </c>
    </row>
    <row r="45" spans="1:5" x14ac:dyDescent="0.2">
      <c r="A45" s="5"/>
      <c r="B45" s="4"/>
      <c r="C45" s="165"/>
      <c r="D45" s="152"/>
      <c r="E45" s="154">
        <f t="shared" si="1"/>
        <v>0</v>
      </c>
    </row>
    <row r="46" spans="1:5" ht="15" thickBot="1" x14ac:dyDescent="0.25">
      <c r="A46" s="5"/>
      <c r="B46" s="4"/>
      <c r="C46" s="165"/>
      <c r="D46" s="152"/>
      <c r="E46" s="154">
        <f t="shared" si="1"/>
        <v>0</v>
      </c>
    </row>
    <row r="47" spans="1:5" ht="18" customHeight="1" thickBot="1" x14ac:dyDescent="0.25">
      <c r="A47" s="594" t="s">
        <v>40</v>
      </c>
      <c r="B47" s="595"/>
      <c r="C47" s="166">
        <f>SUM(C48:C50)</f>
        <v>0</v>
      </c>
      <c r="D47" s="120">
        <f t="shared" ref="D47:E47" si="2">SUM(D48:D50)</f>
        <v>0</v>
      </c>
      <c r="E47" s="155">
        <f t="shared" si="2"/>
        <v>0</v>
      </c>
    </row>
    <row r="48" spans="1:5" x14ac:dyDescent="0.2">
      <c r="A48" s="5"/>
      <c r="B48" s="4"/>
      <c r="C48" s="165"/>
      <c r="D48" s="152"/>
      <c r="E48" s="154">
        <f t="shared" si="1"/>
        <v>0</v>
      </c>
    </row>
    <row r="49" spans="1:6" x14ac:dyDescent="0.2">
      <c r="A49" s="5"/>
      <c r="B49" s="4"/>
      <c r="C49" s="165"/>
      <c r="D49" s="152"/>
      <c r="E49" s="154">
        <f t="shared" si="1"/>
        <v>0</v>
      </c>
    </row>
    <row r="50" spans="1:6" ht="15" thickBot="1" x14ac:dyDescent="0.25">
      <c r="A50" s="5"/>
      <c r="B50" s="4"/>
      <c r="C50" s="165"/>
      <c r="D50" s="152"/>
      <c r="E50" s="154">
        <f t="shared" si="1"/>
        <v>0</v>
      </c>
    </row>
    <row r="51" spans="1:6" ht="18" customHeight="1" thickBot="1" x14ac:dyDescent="0.25">
      <c r="A51" s="594" t="s">
        <v>41</v>
      </c>
      <c r="B51" s="595"/>
      <c r="C51" s="166">
        <f>SUM(C52:C53)</f>
        <v>0</v>
      </c>
      <c r="D51" s="120">
        <f t="shared" ref="D51:E51" si="3">SUM(D52:D53)</f>
        <v>0</v>
      </c>
      <c r="E51" s="155">
        <f t="shared" si="3"/>
        <v>0</v>
      </c>
    </row>
    <row r="52" spans="1:6" x14ac:dyDescent="0.2">
      <c r="A52" s="5"/>
      <c r="B52" s="4"/>
      <c r="C52" s="165"/>
      <c r="D52" s="152"/>
      <c r="E52" s="154">
        <f t="shared" si="1"/>
        <v>0</v>
      </c>
    </row>
    <row r="53" spans="1:6" x14ac:dyDescent="0.2">
      <c r="A53" s="5"/>
      <c r="B53" s="4"/>
      <c r="C53" s="165"/>
      <c r="D53" s="152"/>
      <c r="E53" s="154">
        <f t="shared" si="1"/>
        <v>0</v>
      </c>
    </row>
    <row r="54" spans="1:6" ht="18.75" thickBot="1" x14ac:dyDescent="0.25">
      <c r="A54" s="10"/>
      <c r="B54" s="10"/>
      <c r="C54" s="168">
        <f>C51+C47+C43</f>
        <v>0</v>
      </c>
      <c r="D54" s="10"/>
      <c r="E54" s="129">
        <f>E51+E47+E43</f>
        <v>0</v>
      </c>
    </row>
    <row r="55" spans="1:6" ht="33" customHeight="1" thickBot="1" x14ac:dyDescent="0.25">
      <c r="A55" s="46" t="s">
        <v>0</v>
      </c>
      <c r="B55" s="82"/>
      <c r="C55" s="51">
        <f>C54+C39</f>
        <v>0</v>
      </c>
      <c r="D55" s="83"/>
      <c r="E55" s="52">
        <f>E39+E54</f>
        <v>0</v>
      </c>
    </row>
    <row r="56" spans="1:6" ht="30" customHeight="1" x14ac:dyDescent="0.2">
      <c r="A56" s="47"/>
      <c r="B56" s="50"/>
      <c r="C56" s="53" t="s">
        <v>4</v>
      </c>
      <c r="D56" s="48" t="s">
        <v>5</v>
      </c>
      <c r="E56" s="49" t="s">
        <v>6</v>
      </c>
    </row>
    <row r="57" spans="1:6" s="103" customFormat="1" ht="155.25" customHeight="1" x14ac:dyDescent="0.2">
      <c r="A57" s="104" t="s">
        <v>139</v>
      </c>
      <c r="B57" s="122" t="s">
        <v>181</v>
      </c>
      <c r="C57" s="101" t="s">
        <v>71</v>
      </c>
      <c r="D57" s="101" t="s">
        <v>8</v>
      </c>
      <c r="E57" s="102" t="s">
        <v>63</v>
      </c>
    </row>
    <row r="58" spans="1:6" ht="30" customHeight="1" x14ac:dyDescent="0.2">
      <c r="A58" s="54"/>
      <c r="B58" s="55"/>
      <c r="C58" s="48" t="s">
        <v>4</v>
      </c>
      <c r="D58" s="48" t="s">
        <v>5</v>
      </c>
      <c r="E58" s="49" t="s">
        <v>6</v>
      </c>
    </row>
    <row r="59" spans="1:6" ht="21" customHeight="1" x14ac:dyDescent="0.2">
      <c r="A59" s="6" t="s">
        <v>9</v>
      </c>
      <c r="B59" s="4"/>
      <c r="C59" s="163"/>
      <c r="D59" s="11"/>
      <c r="E59" s="128">
        <f>C59*D59</f>
        <v>0</v>
      </c>
    </row>
    <row r="60" spans="1:6" ht="33" customHeight="1" x14ac:dyDescent="0.2">
      <c r="A60" s="3" t="s">
        <v>58</v>
      </c>
      <c r="B60" s="4"/>
      <c r="C60" s="163"/>
      <c r="D60" s="11"/>
      <c r="E60" s="128">
        <f t="shared" ref="E60:E71" si="4">C60*D60</f>
        <v>0</v>
      </c>
    </row>
    <row r="61" spans="1:6" ht="29.25" x14ac:dyDescent="0.2">
      <c r="A61" s="3" t="s">
        <v>59</v>
      </c>
      <c r="B61" s="4"/>
      <c r="C61" s="163"/>
      <c r="D61" s="11"/>
      <c r="E61" s="128">
        <f t="shared" si="4"/>
        <v>0</v>
      </c>
    </row>
    <row r="62" spans="1:6" ht="33" customHeight="1" x14ac:dyDescent="0.2">
      <c r="A62" s="6" t="s">
        <v>10</v>
      </c>
      <c r="B62" s="4"/>
      <c r="C62" s="163"/>
      <c r="D62" s="11"/>
      <c r="E62" s="128">
        <f t="shared" si="4"/>
        <v>0</v>
      </c>
    </row>
    <row r="63" spans="1:6" ht="33" customHeight="1" x14ac:dyDescent="0.2">
      <c r="A63" s="6" t="s">
        <v>149</v>
      </c>
      <c r="B63" s="4"/>
      <c r="C63" s="163"/>
      <c r="D63" s="11"/>
      <c r="E63" s="128">
        <f t="shared" si="4"/>
        <v>0</v>
      </c>
      <c r="F63" s="68" t="str">
        <f>IF(E63&gt;0, "Ne s'agit-il pas d'un acte du RIHN ou de la liste complémentaire ? Si c'est le cas, il convient de l'indiquer à la ligne correspondante ci-dessous.","")</f>
        <v/>
      </c>
    </row>
    <row r="64" spans="1:6" ht="33" customHeight="1" x14ac:dyDescent="0.2">
      <c r="A64" s="6" t="s">
        <v>150</v>
      </c>
      <c r="B64" s="4"/>
      <c r="C64" s="163"/>
      <c r="D64" s="11"/>
      <c r="E64" s="128">
        <f t="shared" ref="E64" si="5">C64*D64</f>
        <v>0</v>
      </c>
      <c r="F64" s="68" t="str">
        <f>IF(E64&gt;0, "Ne s'agit-il pas d'un acte du RIHN ou de la liste complémentaire ? Si c'est le cas, il convient de l'indiquer à la ligne correspondante ci-dessous.","")</f>
        <v/>
      </c>
    </row>
    <row r="65" spans="1:5" ht="44.25" x14ac:dyDescent="0.2">
      <c r="A65" s="3" t="s">
        <v>147</v>
      </c>
      <c r="B65" s="4"/>
      <c r="C65" s="163"/>
      <c r="D65" s="11"/>
      <c r="E65" s="131">
        <v>0</v>
      </c>
    </row>
    <row r="66" spans="1:5" ht="44.25" x14ac:dyDescent="0.2">
      <c r="A66" s="3" t="s">
        <v>47</v>
      </c>
      <c r="B66" s="4"/>
      <c r="C66" s="163"/>
      <c r="D66" s="11"/>
      <c r="E66" s="128">
        <f t="shared" si="4"/>
        <v>0</v>
      </c>
    </row>
    <row r="67" spans="1:5" ht="21" customHeight="1" x14ac:dyDescent="0.2">
      <c r="A67" s="6" t="s">
        <v>11</v>
      </c>
      <c r="B67" s="4"/>
      <c r="C67" s="163"/>
      <c r="D67" s="11"/>
      <c r="E67" s="128">
        <f t="shared" si="4"/>
        <v>0</v>
      </c>
    </row>
    <row r="68" spans="1:5" ht="36" customHeight="1" x14ac:dyDescent="0.2">
      <c r="A68" s="6" t="s">
        <v>12</v>
      </c>
      <c r="B68" s="4"/>
      <c r="C68" s="163"/>
      <c r="D68" s="11"/>
      <c r="E68" s="128">
        <f t="shared" si="4"/>
        <v>0</v>
      </c>
    </row>
    <row r="69" spans="1:5" ht="33" customHeight="1" x14ac:dyDescent="0.2">
      <c r="A69" s="3" t="s">
        <v>13</v>
      </c>
      <c r="B69" s="4"/>
      <c r="C69" s="163"/>
      <c r="D69" s="11"/>
      <c r="E69" s="128">
        <f t="shared" si="4"/>
        <v>0</v>
      </c>
    </row>
    <row r="70" spans="1:5" ht="33" customHeight="1" x14ac:dyDescent="0.2">
      <c r="A70" s="6" t="s">
        <v>14</v>
      </c>
      <c r="B70" s="4"/>
      <c r="C70" s="163"/>
      <c r="D70" s="11"/>
      <c r="E70" s="128">
        <f t="shared" si="4"/>
        <v>0</v>
      </c>
    </row>
    <row r="71" spans="1:5" ht="21" customHeight="1" x14ac:dyDescent="0.2">
      <c r="A71" s="6" t="s">
        <v>7</v>
      </c>
      <c r="B71" s="4"/>
      <c r="C71" s="163"/>
      <c r="D71" s="11"/>
      <c r="E71" s="128">
        <f t="shared" si="4"/>
        <v>0</v>
      </c>
    </row>
    <row r="72" spans="1:5" ht="33" customHeight="1" x14ac:dyDescent="0.2">
      <c r="A72" s="6" t="s">
        <v>89</v>
      </c>
      <c r="B72" s="4"/>
      <c r="C72" s="163"/>
      <c r="D72" s="11"/>
      <c r="E72" s="131">
        <v>0</v>
      </c>
    </row>
    <row r="73" spans="1:5" ht="30" customHeight="1" x14ac:dyDescent="0.2">
      <c r="A73" s="56" t="s">
        <v>1</v>
      </c>
      <c r="B73" s="56"/>
      <c r="C73" s="57"/>
      <c r="D73" s="58"/>
      <c r="E73" s="132">
        <f>SUM(E59:E71)</f>
        <v>0</v>
      </c>
    </row>
    <row r="74" spans="1:5" s="103" customFormat="1" ht="157.5" customHeight="1" x14ac:dyDescent="0.2">
      <c r="A74" s="104" t="s">
        <v>140</v>
      </c>
      <c r="B74" s="104" t="s">
        <v>182</v>
      </c>
      <c r="C74" s="101" t="s">
        <v>72</v>
      </c>
      <c r="D74" s="101" t="s">
        <v>8</v>
      </c>
      <c r="E74" s="102" t="s">
        <v>63</v>
      </c>
    </row>
    <row r="75" spans="1:5" ht="30" customHeight="1" x14ac:dyDescent="0.2">
      <c r="A75" s="54"/>
      <c r="B75" s="55"/>
      <c r="C75" s="48" t="s">
        <v>4</v>
      </c>
      <c r="D75" s="48" t="s">
        <v>5</v>
      </c>
      <c r="E75" s="49" t="s">
        <v>6</v>
      </c>
    </row>
    <row r="76" spans="1:5" ht="21" customHeight="1" x14ac:dyDescent="0.2">
      <c r="A76" s="3" t="s">
        <v>15</v>
      </c>
      <c r="B76" s="4"/>
      <c r="C76" s="163"/>
      <c r="D76" s="11"/>
      <c r="E76" s="128">
        <f>C76*D76</f>
        <v>0</v>
      </c>
    </row>
    <row r="77" spans="1:5" ht="21" customHeight="1" x14ac:dyDescent="0.2">
      <c r="A77" s="3" t="s">
        <v>16</v>
      </c>
      <c r="B77" s="4"/>
      <c r="C77" s="163"/>
      <c r="D77" s="11"/>
      <c r="E77" s="128">
        <f t="shared" ref="E77:E90" si="6">C77*D77</f>
        <v>0</v>
      </c>
    </row>
    <row r="78" spans="1:5" ht="33" customHeight="1" x14ac:dyDescent="0.2">
      <c r="A78" s="6" t="s">
        <v>17</v>
      </c>
      <c r="B78" s="4"/>
      <c r="C78" s="163"/>
      <c r="D78" s="11"/>
      <c r="E78" s="128">
        <f t="shared" si="6"/>
        <v>0</v>
      </c>
    </row>
    <row r="79" spans="1:5" ht="29.25" x14ac:dyDescent="0.2">
      <c r="A79" s="6" t="s">
        <v>18</v>
      </c>
      <c r="B79" s="4"/>
      <c r="C79" s="163"/>
      <c r="D79" s="11"/>
      <c r="E79" s="128">
        <f t="shared" si="6"/>
        <v>0</v>
      </c>
    </row>
    <row r="80" spans="1:5" ht="29.25" x14ac:dyDescent="0.2">
      <c r="A80" s="6" t="s">
        <v>19</v>
      </c>
      <c r="B80" s="4"/>
      <c r="C80" s="163"/>
      <c r="D80" s="11"/>
      <c r="E80" s="128">
        <f t="shared" si="6"/>
        <v>0</v>
      </c>
    </row>
    <row r="81" spans="1:5" ht="21" customHeight="1" x14ac:dyDescent="0.2">
      <c r="A81" s="6" t="s">
        <v>20</v>
      </c>
      <c r="B81" s="4"/>
      <c r="C81" s="163"/>
      <c r="D81" s="11"/>
      <c r="E81" s="128">
        <f t="shared" si="6"/>
        <v>0</v>
      </c>
    </row>
    <row r="82" spans="1:5" ht="33" customHeight="1" x14ac:dyDescent="0.2">
      <c r="A82" s="6" t="s">
        <v>21</v>
      </c>
      <c r="B82" s="4"/>
      <c r="C82" s="163"/>
      <c r="D82" s="11"/>
      <c r="E82" s="128">
        <f t="shared" si="6"/>
        <v>0</v>
      </c>
    </row>
    <row r="83" spans="1:5" ht="21" customHeight="1" x14ac:dyDescent="0.2">
      <c r="A83" s="6" t="s">
        <v>22</v>
      </c>
      <c r="B83" s="4"/>
      <c r="C83" s="163"/>
      <c r="D83" s="11"/>
      <c r="E83" s="128">
        <f t="shared" si="6"/>
        <v>0</v>
      </c>
    </row>
    <row r="84" spans="1:5" ht="33" customHeight="1" x14ac:dyDescent="0.2">
      <c r="A84" s="7" t="s">
        <v>23</v>
      </c>
      <c r="B84" s="4"/>
      <c r="C84" s="163"/>
      <c r="D84" s="11"/>
      <c r="E84" s="128">
        <f t="shared" si="6"/>
        <v>0</v>
      </c>
    </row>
    <row r="85" spans="1:5" ht="33" customHeight="1" x14ac:dyDescent="0.2">
      <c r="A85" s="6" t="s">
        <v>64</v>
      </c>
      <c r="B85" s="4"/>
      <c r="C85" s="163"/>
      <c r="D85" s="11"/>
      <c r="E85" s="128">
        <f t="shared" si="6"/>
        <v>0</v>
      </c>
    </row>
    <row r="86" spans="1:5" ht="30" customHeight="1" x14ac:dyDescent="0.2">
      <c r="A86" s="6" t="s">
        <v>24</v>
      </c>
      <c r="B86" s="4"/>
      <c r="C86" s="163"/>
      <c r="D86" s="11"/>
      <c r="E86" s="128">
        <f t="shared" si="6"/>
        <v>0</v>
      </c>
    </row>
    <row r="87" spans="1:5" ht="21" customHeight="1" x14ac:dyDescent="0.2">
      <c r="A87" s="6" t="s">
        <v>25</v>
      </c>
      <c r="B87" s="4"/>
      <c r="C87" s="163"/>
      <c r="D87" s="11"/>
      <c r="E87" s="128">
        <f t="shared" si="6"/>
        <v>0</v>
      </c>
    </row>
    <row r="88" spans="1:5" ht="33" customHeight="1" x14ac:dyDescent="0.2">
      <c r="A88" s="6" t="s">
        <v>26</v>
      </c>
      <c r="B88" s="4"/>
      <c r="C88" s="163"/>
      <c r="D88" s="11"/>
      <c r="E88" s="128">
        <f t="shared" si="6"/>
        <v>0</v>
      </c>
    </row>
    <row r="89" spans="1:5" ht="21" customHeight="1" x14ac:dyDescent="0.2">
      <c r="A89" s="6" t="s">
        <v>27</v>
      </c>
      <c r="B89" s="4"/>
      <c r="C89" s="163"/>
      <c r="D89" s="11"/>
      <c r="E89" s="128">
        <f t="shared" si="6"/>
        <v>0</v>
      </c>
    </row>
    <row r="90" spans="1:5" ht="21" customHeight="1" x14ac:dyDescent="0.2">
      <c r="A90" s="6" t="s">
        <v>65</v>
      </c>
      <c r="B90" s="4"/>
      <c r="C90" s="163"/>
      <c r="D90" s="11"/>
      <c r="E90" s="128">
        <f t="shared" si="6"/>
        <v>0</v>
      </c>
    </row>
    <row r="91" spans="1:5" ht="30" customHeight="1" x14ac:dyDescent="0.2">
      <c r="A91" s="56" t="s">
        <v>2</v>
      </c>
      <c r="B91" s="56"/>
      <c r="C91" s="57"/>
      <c r="D91" s="58"/>
      <c r="E91" s="132">
        <f>SUM(E76:E90)</f>
        <v>0</v>
      </c>
    </row>
    <row r="92" spans="1:5" ht="12.75" customHeight="1" thickBot="1" x14ac:dyDescent="0.25">
      <c r="A92" s="16"/>
      <c r="B92" s="70"/>
      <c r="C92" s="84"/>
      <c r="D92" s="84"/>
      <c r="E92" s="84"/>
    </row>
    <row r="93" spans="1:5" ht="45.75" customHeight="1" x14ac:dyDescent="0.2">
      <c r="A93" s="602" t="s">
        <v>151</v>
      </c>
      <c r="B93" s="603"/>
      <c r="C93" s="85"/>
      <c r="D93" s="84"/>
      <c r="E93" s="86"/>
    </row>
    <row r="94" spans="1:5" ht="30" customHeight="1" x14ac:dyDescent="0.2">
      <c r="A94" s="59" t="s">
        <v>67</v>
      </c>
      <c r="B94" s="133">
        <f>E91+E73+E55</f>
        <v>0</v>
      </c>
      <c r="C94" s="85"/>
      <c r="D94" s="84"/>
      <c r="E94" s="86"/>
    </row>
    <row r="95" spans="1:5" ht="12.75" customHeight="1" x14ac:dyDescent="0.2">
      <c r="A95" s="39" t="s">
        <v>121</v>
      </c>
      <c r="B95" s="40">
        <v>0.1</v>
      </c>
      <c r="C95" s="85"/>
      <c r="D95" s="84"/>
      <c r="E95" s="86"/>
    </row>
    <row r="96" spans="1:5" s="88" customFormat="1" ht="30" customHeight="1" x14ac:dyDescent="0.25">
      <c r="A96" s="59" t="s">
        <v>3</v>
      </c>
      <c r="B96" s="134">
        <f>IF(B95&gt;0.1,"Le taux de majoration pour frais de gestion est plafonné à 10 %",E55*B95)</f>
        <v>0</v>
      </c>
      <c r="C96" s="87"/>
      <c r="D96" s="87"/>
      <c r="E96" s="87"/>
    </row>
    <row r="97" spans="1:5" ht="12.75" customHeight="1" x14ac:dyDescent="0.2">
      <c r="A97" s="89"/>
      <c r="B97" s="90"/>
      <c r="C97" s="85"/>
      <c r="D97" s="84"/>
      <c r="E97" s="86"/>
    </row>
    <row r="98" spans="1:5" s="88" customFormat="1" ht="30" customHeight="1" x14ac:dyDescent="0.25">
      <c r="A98" s="59" t="s">
        <v>118</v>
      </c>
      <c r="B98" s="134">
        <f>B94+B96</f>
        <v>0</v>
      </c>
      <c r="C98" s="87"/>
    </row>
    <row r="99" spans="1:5" ht="15.75" thickBot="1" x14ac:dyDescent="0.3">
      <c r="A99" s="31"/>
      <c r="B99" s="32"/>
      <c r="C99" s="9"/>
    </row>
    <row r="100" spans="1:5" ht="15" x14ac:dyDescent="0.25">
      <c r="A100" s="19"/>
      <c r="B100" s="8"/>
      <c r="C100" s="9"/>
    </row>
    <row r="101" spans="1:5" ht="30" customHeight="1" x14ac:dyDescent="0.2">
      <c r="A101" s="47" t="s">
        <v>68</v>
      </c>
      <c r="B101" s="57">
        <f>C55</f>
        <v>0</v>
      </c>
      <c r="C101" s="85"/>
      <c r="D101" s="68"/>
      <c r="E101" s="68"/>
    </row>
    <row r="103" spans="1:5" ht="30" customHeight="1" x14ac:dyDescent="0.2">
      <c r="A103" s="47" t="s">
        <v>69</v>
      </c>
      <c r="B103" s="56">
        <f>B101/12</f>
        <v>0</v>
      </c>
      <c r="C103" s="86"/>
      <c r="D103" s="84"/>
      <c r="E103" s="86"/>
    </row>
    <row r="106" spans="1:5" ht="30" x14ac:dyDescent="0.25">
      <c r="A106" s="60" t="s">
        <v>161</v>
      </c>
      <c r="B106" s="61" t="str">
        <f>IF(B$98=0,"",(E55+B96)/B$98)</f>
        <v/>
      </c>
    </row>
    <row r="107" spans="1:5" ht="30" x14ac:dyDescent="0.25">
      <c r="A107" s="60" t="s">
        <v>162</v>
      </c>
      <c r="B107" s="61" t="str">
        <f>IF(B$98=0,"",E73/B$98)</f>
        <v/>
      </c>
    </row>
    <row r="108" spans="1:5" ht="30" x14ac:dyDescent="0.25">
      <c r="A108" s="60" t="s">
        <v>163</v>
      </c>
      <c r="B108" s="61" t="str">
        <f>IF(B$98=0,"",E91/B$98)</f>
        <v/>
      </c>
    </row>
    <row r="110" spans="1:5" ht="30" customHeight="1" x14ac:dyDescent="0.2">
      <c r="A110" s="47" t="s">
        <v>46</v>
      </c>
      <c r="B110" s="135" t="str">
        <f>IF(B98=0,"",B98/B6)</f>
        <v/>
      </c>
    </row>
    <row r="111" spans="1:5" ht="9" customHeight="1" x14ac:dyDescent="0.2"/>
    <row r="112" spans="1:5" ht="9" customHeight="1" x14ac:dyDescent="0.2"/>
    <row r="113" spans="1:5" ht="9" customHeight="1" x14ac:dyDescent="0.2"/>
    <row r="114" spans="1:5" ht="9" customHeight="1" x14ac:dyDescent="0.2"/>
    <row r="115" spans="1:5" ht="34.5" customHeight="1" thickBot="1" x14ac:dyDescent="0.25">
      <c r="A115" s="596" t="s">
        <v>113</v>
      </c>
      <c r="B115" s="597"/>
      <c r="C115" s="597"/>
      <c r="D115" s="597"/>
      <c r="E115" s="598"/>
    </row>
    <row r="116" spans="1:5" s="103" customFormat="1" ht="41.25" customHeight="1" x14ac:dyDescent="0.2">
      <c r="A116" s="612" t="s">
        <v>114</v>
      </c>
      <c r="B116" s="618" t="s">
        <v>126</v>
      </c>
      <c r="C116" s="618" t="s">
        <v>115</v>
      </c>
      <c r="D116" s="608" t="s">
        <v>116</v>
      </c>
      <c r="E116" s="609"/>
    </row>
    <row r="117" spans="1:5" s="103" customFormat="1" ht="15" hidden="1" customHeight="1" x14ac:dyDescent="0.2">
      <c r="A117" s="613"/>
      <c r="B117" s="619"/>
      <c r="C117" s="619"/>
      <c r="D117" s="610"/>
      <c r="E117" s="611"/>
    </row>
    <row r="118" spans="1:5" s="103" customFormat="1" ht="15" x14ac:dyDescent="0.2">
      <c r="A118" s="613"/>
      <c r="B118" s="619"/>
      <c r="C118" s="619"/>
      <c r="D118" s="604" t="s">
        <v>111</v>
      </c>
      <c r="E118" s="606" t="s">
        <v>112</v>
      </c>
    </row>
    <row r="119" spans="1:5" s="103" customFormat="1" ht="21" customHeight="1" thickBot="1" x14ac:dyDescent="0.25">
      <c r="A119" s="614"/>
      <c r="B119" s="619"/>
      <c r="C119" s="619"/>
      <c r="D119" s="605"/>
      <c r="E119" s="607"/>
    </row>
    <row r="120" spans="1:5" s="80" customFormat="1" ht="25.5" customHeight="1" x14ac:dyDescent="0.25">
      <c r="A120" s="599"/>
      <c r="B120" s="615"/>
      <c r="C120" s="105" t="s">
        <v>55</v>
      </c>
      <c r="D120" s="108"/>
      <c r="E120" s="108"/>
    </row>
    <row r="121" spans="1:5" s="80" customFormat="1" ht="25.5" customHeight="1" x14ac:dyDescent="0.25">
      <c r="A121" s="600"/>
      <c r="B121" s="616"/>
      <c r="C121" s="106" t="s">
        <v>56</v>
      </c>
      <c r="D121" s="109"/>
      <c r="E121" s="109"/>
    </row>
    <row r="122" spans="1:5" s="80" customFormat="1" ht="25.5" customHeight="1" x14ac:dyDescent="0.25">
      <c r="A122" s="600"/>
      <c r="B122" s="616"/>
      <c r="C122" s="106" t="s">
        <v>66</v>
      </c>
      <c r="D122" s="109"/>
      <c r="E122" s="109"/>
    </row>
    <row r="123" spans="1:5" s="80" customFormat="1" ht="25.5" customHeight="1" thickBot="1" x14ac:dyDescent="0.3">
      <c r="A123" s="601"/>
      <c r="B123" s="617"/>
      <c r="C123" s="107" t="s">
        <v>57</v>
      </c>
      <c r="D123" s="110"/>
      <c r="E123" s="110"/>
    </row>
    <row r="124" spans="1:5" s="80" customFormat="1" ht="25.5" customHeight="1" x14ac:dyDescent="0.25">
      <c r="A124" s="599"/>
      <c r="B124" s="615"/>
      <c r="C124" s="105" t="s">
        <v>55</v>
      </c>
      <c r="D124" s="108"/>
      <c r="E124" s="108"/>
    </row>
    <row r="125" spans="1:5" s="80" customFormat="1" ht="25.5" customHeight="1" x14ac:dyDescent="0.25">
      <c r="A125" s="600"/>
      <c r="B125" s="616"/>
      <c r="C125" s="106" t="s">
        <v>56</v>
      </c>
      <c r="D125" s="109"/>
      <c r="E125" s="109"/>
    </row>
    <row r="126" spans="1:5" s="80" customFormat="1" ht="25.5" customHeight="1" x14ac:dyDescent="0.25">
      <c r="A126" s="600"/>
      <c r="B126" s="616"/>
      <c r="C126" s="106" t="s">
        <v>66</v>
      </c>
      <c r="D126" s="109"/>
      <c r="E126" s="109"/>
    </row>
    <row r="127" spans="1:5" s="80" customFormat="1" ht="25.5" customHeight="1" thickBot="1" x14ac:dyDescent="0.3">
      <c r="A127" s="601"/>
      <c r="B127" s="617"/>
      <c r="C127" s="107" t="s">
        <v>57</v>
      </c>
      <c r="D127" s="110"/>
      <c r="E127" s="110"/>
    </row>
    <row r="128" spans="1:5" s="80" customFormat="1" ht="25.5" customHeight="1" x14ac:dyDescent="0.25">
      <c r="A128" s="599"/>
      <c r="B128" s="615"/>
      <c r="C128" s="105" t="s">
        <v>55</v>
      </c>
      <c r="D128" s="108"/>
      <c r="E128" s="108"/>
    </row>
    <row r="129" spans="1:5" s="80" customFormat="1" ht="25.5" customHeight="1" x14ac:dyDescent="0.25">
      <c r="A129" s="600"/>
      <c r="B129" s="616"/>
      <c r="C129" s="106" t="s">
        <v>56</v>
      </c>
      <c r="D129" s="109"/>
      <c r="E129" s="109"/>
    </row>
    <row r="130" spans="1:5" s="80" customFormat="1" ht="25.5" customHeight="1" x14ac:dyDescent="0.25">
      <c r="A130" s="600"/>
      <c r="B130" s="616"/>
      <c r="C130" s="106" t="s">
        <v>66</v>
      </c>
      <c r="D130" s="109"/>
      <c r="E130" s="109"/>
    </row>
    <row r="131" spans="1:5" s="80" customFormat="1" ht="25.5" customHeight="1" thickBot="1" x14ac:dyDescent="0.3">
      <c r="A131" s="601"/>
      <c r="B131" s="617"/>
      <c r="C131" s="107" t="s">
        <v>57</v>
      </c>
      <c r="D131" s="110"/>
      <c r="E131" s="110"/>
    </row>
    <row r="132" spans="1:5" ht="27.75" customHeight="1" x14ac:dyDescent="0.2">
      <c r="A132" s="91"/>
      <c r="C132" s="62" t="s">
        <v>119</v>
      </c>
      <c r="D132" s="63">
        <f>SUM(D120:D131)</f>
        <v>0</v>
      </c>
      <c r="E132" s="112"/>
    </row>
    <row r="133" spans="1:5" ht="30" x14ac:dyDescent="0.2">
      <c r="A133" s="92"/>
      <c r="B133" s="93"/>
      <c r="C133" s="62" t="s">
        <v>122</v>
      </c>
      <c r="D133" s="112"/>
      <c r="E133" s="63">
        <f>SUM(E120:E131)</f>
        <v>0</v>
      </c>
    </row>
    <row r="134" spans="1:5" ht="15.75" thickBot="1" x14ac:dyDescent="0.25">
      <c r="C134" s="33"/>
      <c r="D134" s="70"/>
      <c r="E134" s="34"/>
    </row>
    <row r="135" spans="1:5" ht="15" x14ac:dyDescent="0.2">
      <c r="A135" s="94"/>
      <c r="B135" s="111" t="s">
        <v>117</v>
      </c>
      <c r="C135" s="33"/>
      <c r="D135" s="70"/>
      <c r="E135" s="34"/>
    </row>
    <row r="136" spans="1:5" ht="20.25" customHeight="1" x14ac:dyDescent="0.2">
      <c r="A136" s="35" t="s">
        <v>118</v>
      </c>
      <c r="B136" s="36">
        <f>B98</f>
        <v>0</v>
      </c>
      <c r="C136" s="14"/>
      <c r="D136" s="9"/>
    </row>
    <row r="137" spans="1:5" ht="20.25" customHeight="1" x14ac:dyDescent="0.2">
      <c r="A137" s="35" t="s">
        <v>119</v>
      </c>
      <c r="B137" s="36">
        <f>D132</f>
        <v>0</v>
      </c>
      <c r="C137" s="14"/>
      <c r="D137" s="9"/>
    </row>
    <row r="138" spans="1:5" ht="20.25" customHeight="1" thickBot="1" x14ac:dyDescent="0.25">
      <c r="A138" s="37" t="s">
        <v>120</v>
      </c>
      <c r="B138" s="38">
        <f>B136+B137</f>
        <v>0</v>
      </c>
    </row>
  </sheetData>
  <mergeCells count="32">
    <mergeCell ref="C18:C19"/>
    <mergeCell ref="D18:D19"/>
    <mergeCell ref="E18:E19"/>
    <mergeCell ref="C41:C42"/>
    <mergeCell ref="D41:D42"/>
    <mergeCell ref="E41:E42"/>
    <mergeCell ref="A1:E1"/>
    <mergeCell ref="A16:E16"/>
    <mergeCell ref="A10:E10"/>
    <mergeCell ref="A11:E11"/>
    <mergeCell ref="A12:E12"/>
    <mergeCell ref="A14:E14"/>
    <mergeCell ref="A20:B20"/>
    <mergeCell ref="A28:B28"/>
    <mergeCell ref="A34:B34"/>
    <mergeCell ref="A43:B43"/>
    <mergeCell ref="A47:B47"/>
    <mergeCell ref="A51:B51"/>
    <mergeCell ref="A115:E115"/>
    <mergeCell ref="A120:A123"/>
    <mergeCell ref="A124:A127"/>
    <mergeCell ref="A128:A131"/>
    <mergeCell ref="A93:B93"/>
    <mergeCell ref="D118:D119"/>
    <mergeCell ref="E118:E119"/>
    <mergeCell ref="D116:E117"/>
    <mergeCell ref="A116:A119"/>
    <mergeCell ref="B128:B131"/>
    <mergeCell ref="B116:B119"/>
    <mergeCell ref="C116:C119"/>
    <mergeCell ref="B120:B123"/>
    <mergeCell ref="B124:B127"/>
  </mergeCells>
  <dataValidations count="7">
    <dataValidation allowBlank="1" showInputMessage="1" showErrorMessage="1" prompt="Ne RIEN saisir dans ces cellules" sqref="A54 A90 A39 A51 A43 A47 A71 A28 A34 A20" xr:uid="{00000000-0002-0000-0000-000000000000}"/>
    <dataValidation type="whole" allowBlank="1" showInputMessage="1" showErrorMessage="1" sqref="D76:D90" xr:uid="{00000000-0002-0000-0000-000001000000}">
      <formula1>0</formula1>
      <formula2>1000000000000000</formula2>
    </dataValidation>
    <dataValidation type="decimal" allowBlank="1" showInputMessage="1" showErrorMessage="1" sqref="C76:C90" xr:uid="{00000000-0002-0000-0000-000002000000}">
      <formula1>0</formula1>
      <formula2>1000000000000000</formula2>
    </dataValidation>
    <dataValidation type="whole" allowBlank="1" showInputMessage="1" showErrorMessage="1" sqref="E51 E43 E47 C39 D20:D39 C20 C28 C34 D43:D54 C43 C47 C51 C54" xr:uid="{00000000-0002-0000-0000-000003000000}">
      <formula1>0</formula1>
      <formula2>1000000000</formula2>
    </dataValidation>
    <dataValidation type="whole" allowBlank="1" showInputMessage="1" showErrorMessage="1" sqref="D59:D72" xr:uid="{00000000-0002-0000-0000-000004000000}">
      <formula1>0</formula1>
      <formula2>1000000000000000000</formula2>
    </dataValidation>
    <dataValidation type="decimal" allowBlank="1" showInputMessage="1" showErrorMessage="1" sqref="C59:C72" xr:uid="{00000000-0002-0000-0000-000005000000}">
      <formula1>0</formula1>
      <formula2>100000000000000000</formula2>
    </dataValidation>
    <dataValidation type="decimal" allowBlank="1" showInputMessage="1" showErrorMessage="1" sqref="C21:C27 C29:C33 C35:C38 C44:C46 C48:C50 C52:C53" xr:uid="{BC32F4EF-85DF-4B66-B428-F17CE9226A99}">
      <formula1>0</formula1>
      <formula2>1000000000</formula2>
    </dataValidation>
  </dataValidations>
  <printOptions horizontalCentered="1" verticalCentered="1" gridLines="1"/>
  <pageMargins left="0" right="0" top="0" bottom="0" header="0.51181102362204722" footer="0.51181102362204722"/>
  <pageSetup paperSize="9" scale="40" fitToHeight="0" orientation="portrait" r:id="rId1"/>
  <headerFooter>
    <oddHeader>&amp;L&amp;F - &amp;A</oddHeader>
    <oddFooter>&amp;R&amp;P/&amp;N</oddFooter>
  </headerFooter>
  <rowBreaks count="2" manualBreakCount="2">
    <brk id="55" max="4" man="1"/>
    <brk id="91" max="4"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6"/>
  <sheetViews>
    <sheetView topLeftCell="A64" zoomScaleNormal="100" workbookViewId="0">
      <selection activeCell="L83" sqref="L83"/>
    </sheetView>
  </sheetViews>
  <sheetFormatPr baseColWidth="10" defaultRowHeight="15" x14ac:dyDescent="0.25"/>
  <sheetData>
    <row r="1" spans="1:14" ht="15.75" thickBot="1" x14ac:dyDescent="0.3"/>
    <row r="2" spans="1:14" ht="43.5" customHeight="1" thickBot="1" x14ac:dyDescent="0.3">
      <c r="A2" s="653" t="s">
        <v>48</v>
      </c>
      <c r="B2" s="654"/>
      <c r="C2" s="654"/>
      <c r="D2" s="654"/>
      <c r="E2" s="654"/>
      <c r="F2" s="654"/>
      <c r="G2" s="654"/>
      <c r="H2" s="654"/>
      <c r="I2" s="654"/>
      <c r="J2" s="654"/>
      <c r="K2" s="654"/>
      <c r="L2" s="654"/>
      <c r="M2" s="654"/>
      <c r="N2" s="655"/>
    </row>
    <row r="4" spans="1:14" s="21" customFormat="1" x14ac:dyDescent="0.25">
      <c r="A4" s="21" t="s">
        <v>60</v>
      </c>
    </row>
    <row r="5" spans="1:14" ht="15.75" thickBot="1" x14ac:dyDescent="0.3"/>
    <row r="6" spans="1:14" ht="32.25" customHeight="1" thickBot="1" x14ac:dyDescent="0.3">
      <c r="F6" s="659" t="s">
        <v>29</v>
      </c>
      <c r="G6" s="660"/>
      <c r="H6" s="660"/>
      <c r="I6" s="660"/>
      <c r="J6" s="660"/>
      <c r="K6" s="661"/>
    </row>
    <row r="7" spans="1:14" ht="15.75" thickBot="1" x14ac:dyDescent="0.3"/>
    <row r="8" spans="1:14" ht="75.75" customHeight="1" thickTop="1" thickBot="1" x14ac:dyDescent="0.4">
      <c r="B8" s="656" t="s">
        <v>28</v>
      </c>
      <c r="C8" s="657"/>
      <c r="D8" s="657"/>
      <c r="E8" s="657"/>
      <c r="F8" s="657"/>
      <c r="G8" s="657"/>
      <c r="H8" s="657"/>
      <c r="I8" s="657"/>
      <c r="J8" s="657"/>
      <c r="K8" s="657"/>
      <c r="L8" s="657"/>
      <c r="M8" s="657"/>
      <c r="N8" s="658"/>
    </row>
    <row r="9" spans="1:14" ht="15.75" thickTop="1" x14ac:dyDescent="0.25"/>
    <row r="11" spans="1:14" ht="15.75" thickBot="1" x14ac:dyDescent="0.3"/>
    <row r="12" spans="1:14" ht="32.25" customHeight="1" thickBot="1" x14ac:dyDescent="0.3">
      <c r="F12" s="650" t="s">
        <v>30</v>
      </c>
      <c r="G12" s="651"/>
      <c r="H12" s="651"/>
      <c r="I12" s="651"/>
      <c r="J12" s="651"/>
      <c r="K12" s="652"/>
    </row>
    <row r="14" spans="1:14" x14ac:dyDescent="0.25">
      <c r="A14" s="18"/>
    </row>
    <row r="16" spans="1:14" ht="15.75" thickBot="1" x14ac:dyDescent="0.3"/>
    <row r="17" spans="2:14" ht="75.75" customHeight="1" thickTop="1" thickBot="1" x14ac:dyDescent="0.3">
      <c r="B17" s="643" t="s">
        <v>36</v>
      </c>
      <c r="C17" s="641"/>
      <c r="D17" s="641"/>
      <c r="E17" s="641"/>
      <c r="F17" s="641"/>
      <c r="G17" s="641"/>
      <c r="H17" s="641"/>
      <c r="I17" s="641"/>
      <c r="J17" s="641"/>
      <c r="K17" s="641"/>
      <c r="L17" s="641"/>
      <c r="M17" s="641"/>
      <c r="N17" s="642"/>
    </row>
    <row r="18" spans="2:14" ht="15.75" thickTop="1" x14ac:dyDescent="0.25"/>
    <row r="19" spans="2:14" ht="15.75" thickBot="1" x14ac:dyDescent="0.3"/>
    <row r="20" spans="2:14" ht="36" customHeight="1" thickTop="1" thickBot="1" x14ac:dyDescent="0.3">
      <c r="B20" s="644" t="s">
        <v>31</v>
      </c>
      <c r="C20" s="645"/>
      <c r="D20" s="645"/>
      <c r="E20" s="645"/>
      <c r="F20" s="646"/>
    </row>
    <row r="21" spans="2:14" ht="15.75" thickTop="1" x14ac:dyDescent="0.25"/>
    <row r="22" spans="2:14" ht="15.75" thickBot="1" x14ac:dyDescent="0.3"/>
    <row r="23" spans="2:14" ht="61.5" customHeight="1" thickTop="1" thickBot="1" x14ac:dyDescent="0.3">
      <c r="B23" s="643" t="s">
        <v>32</v>
      </c>
      <c r="C23" s="641"/>
      <c r="D23" s="641"/>
      <c r="E23" s="641"/>
      <c r="F23" s="641"/>
      <c r="G23" s="641"/>
      <c r="H23" s="641"/>
      <c r="I23" s="641"/>
      <c r="J23" s="641"/>
      <c r="K23" s="641"/>
      <c r="L23" s="641"/>
      <c r="M23" s="641"/>
      <c r="N23" s="642"/>
    </row>
    <row r="24" spans="2:14" ht="15.75" thickTop="1" x14ac:dyDescent="0.25"/>
    <row r="25" spans="2:14" ht="15.75" thickBot="1" x14ac:dyDescent="0.3"/>
    <row r="26" spans="2:14" ht="61.5" customHeight="1" thickTop="1" thickBot="1" x14ac:dyDescent="0.3">
      <c r="B26" s="640" t="s">
        <v>42</v>
      </c>
      <c r="C26" s="641"/>
      <c r="D26" s="641"/>
      <c r="E26" s="641"/>
      <c r="F26" s="641"/>
      <c r="G26" s="641"/>
      <c r="H26" s="641"/>
      <c r="I26" s="641"/>
      <c r="J26" s="641"/>
      <c r="K26" s="641"/>
      <c r="L26" s="641"/>
      <c r="M26" s="641"/>
      <c r="N26" s="642"/>
    </row>
    <row r="27" spans="2:14" ht="15.75" thickTop="1" x14ac:dyDescent="0.25"/>
    <row r="30" spans="2:14" ht="15.75" thickBot="1" x14ac:dyDescent="0.3"/>
    <row r="31" spans="2:14" ht="75.75" customHeight="1" thickTop="1" thickBot="1" x14ac:dyDescent="0.3">
      <c r="B31" s="643" t="s">
        <v>33</v>
      </c>
      <c r="C31" s="641"/>
      <c r="D31" s="641"/>
      <c r="E31" s="641"/>
      <c r="F31" s="641"/>
      <c r="G31" s="641"/>
      <c r="H31" s="641"/>
      <c r="I31" s="641"/>
      <c r="J31" s="641"/>
      <c r="K31" s="641"/>
      <c r="L31" s="641"/>
      <c r="M31" s="641"/>
      <c r="N31" s="642"/>
    </row>
    <row r="32" spans="2:14" ht="15.75" thickTop="1" x14ac:dyDescent="0.25"/>
    <row r="33" spans="2:14" ht="15.75" thickBot="1" x14ac:dyDescent="0.3"/>
    <row r="34" spans="2:14" ht="36" customHeight="1" thickTop="1" thickBot="1" x14ac:dyDescent="0.3">
      <c r="B34" s="644" t="s">
        <v>31</v>
      </c>
      <c r="C34" s="645"/>
      <c r="D34" s="645"/>
      <c r="E34" s="645"/>
      <c r="F34" s="646"/>
    </row>
    <row r="35" spans="2:14" ht="15.75" thickTop="1" x14ac:dyDescent="0.25"/>
    <row r="36" spans="2:14" ht="15.75" thickBot="1" x14ac:dyDescent="0.3"/>
    <row r="37" spans="2:14" ht="72" customHeight="1" thickTop="1" thickBot="1" x14ac:dyDescent="0.3">
      <c r="B37" s="643" t="s">
        <v>38</v>
      </c>
      <c r="C37" s="641"/>
      <c r="D37" s="641"/>
      <c r="E37" s="641"/>
      <c r="F37" s="641"/>
      <c r="G37" s="641"/>
      <c r="H37" s="641"/>
      <c r="I37" s="641"/>
      <c r="J37" s="641"/>
      <c r="K37" s="641"/>
      <c r="L37" s="641"/>
      <c r="M37" s="641"/>
      <c r="N37" s="642"/>
    </row>
    <row r="38" spans="2:14" ht="15.75" thickTop="1" x14ac:dyDescent="0.25"/>
    <row r="39" spans="2:14" ht="15.75" thickBot="1" x14ac:dyDescent="0.3"/>
    <row r="40" spans="2:14" ht="61.5" customHeight="1" thickTop="1" thickBot="1" x14ac:dyDescent="0.3">
      <c r="B40" s="643" t="s">
        <v>34</v>
      </c>
      <c r="C40" s="641"/>
      <c r="D40" s="641"/>
      <c r="E40" s="641"/>
      <c r="F40" s="641"/>
      <c r="G40" s="641"/>
      <c r="H40" s="641"/>
      <c r="I40" s="641"/>
      <c r="J40" s="641"/>
      <c r="K40" s="641"/>
      <c r="L40" s="641"/>
      <c r="M40" s="641"/>
      <c r="N40" s="642"/>
    </row>
    <row r="41" spans="2:14" ht="15.75" thickTop="1" x14ac:dyDescent="0.25"/>
    <row r="42" spans="2:14" ht="15.75" thickBot="1" x14ac:dyDescent="0.3"/>
    <row r="43" spans="2:14" ht="61.5" customHeight="1" thickTop="1" thickBot="1" x14ac:dyDescent="0.3">
      <c r="B43" s="643" t="s">
        <v>35</v>
      </c>
      <c r="C43" s="641"/>
      <c r="D43" s="641"/>
      <c r="E43" s="641"/>
      <c r="F43" s="641"/>
      <c r="G43" s="641"/>
      <c r="H43" s="641"/>
      <c r="I43" s="641"/>
      <c r="J43" s="641"/>
      <c r="K43" s="641"/>
      <c r="L43" s="641"/>
      <c r="M43" s="641"/>
      <c r="N43" s="642"/>
    </row>
    <row r="44" spans="2:14" ht="15.75" thickTop="1" x14ac:dyDescent="0.25"/>
    <row r="45" spans="2:14" ht="15.75" thickBot="1" x14ac:dyDescent="0.3"/>
    <row r="46" spans="2:14" ht="61.5" customHeight="1" thickTop="1" thickBot="1" x14ac:dyDescent="0.3">
      <c r="B46" s="640" t="s">
        <v>49</v>
      </c>
      <c r="C46" s="641"/>
      <c r="D46" s="641"/>
      <c r="E46" s="641"/>
      <c r="F46" s="641"/>
      <c r="G46" s="641"/>
      <c r="H46" s="641"/>
      <c r="I46" s="641"/>
      <c r="J46" s="641"/>
      <c r="K46" s="641"/>
      <c r="L46" s="641"/>
      <c r="M46" s="641"/>
      <c r="N46" s="642"/>
    </row>
    <row r="47" spans="2:14" ht="15.75" thickTop="1" x14ac:dyDescent="0.25"/>
    <row r="50" spans="2:14" ht="15.75" thickBot="1" x14ac:dyDescent="0.3"/>
    <row r="51" spans="2:14" ht="75.75" customHeight="1" thickTop="1" thickBot="1" x14ac:dyDescent="0.3">
      <c r="B51" s="640" t="s">
        <v>50</v>
      </c>
      <c r="C51" s="641"/>
      <c r="D51" s="641"/>
      <c r="E51" s="641"/>
      <c r="F51" s="641"/>
      <c r="G51" s="641"/>
      <c r="H51" s="641"/>
      <c r="I51" s="641"/>
      <c r="J51" s="641"/>
      <c r="K51" s="641"/>
      <c r="L51" s="641"/>
      <c r="M51" s="641"/>
      <c r="N51" s="642"/>
    </row>
    <row r="52" spans="2:14" ht="15.75" thickTop="1" x14ac:dyDescent="0.25"/>
    <row r="53" spans="2:14" ht="15.75" thickBot="1" x14ac:dyDescent="0.3"/>
    <row r="54" spans="2:14" ht="36" customHeight="1" thickTop="1" thickBot="1" x14ac:dyDescent="0.3">
      <c r="B54" s="644" t="s">
        <v>31</v>
      </c>
      <c r="C54" s="645"/>
      <c r="D54" s="645"/>
      <c r="E54" s="645"/>
      <c r="F54" s="646"/>
    </row>
    <row r="55" spans="2:14" ht="15.75" thickTop="1" x14ac:dyDescent="0.25"/>
    <row r="56" spans="2:14" ht="15.75" thickBot="1" x14ac:dyDescent="0.3"/>
    <row r="57" spans="2:14" ht="72" customHeight="1" thickTop="1" thickBot="1" x14ac:dyDescent="0.3">
      <c r="B57" s="640" t="s">
        <v>51</v>
      </c>
      <c r="C57" s="641"/>
      <c r="D57" s="641"/>
      <c r="E57" s="641"/>
      <c r="F57" s="641"/>
      <c r="G57" s="641"/>
      <c r="H57" s="641"/>
      <c r="I57" s="641"/>
      <c r="J57" s="641"/>
      <c r="K57" s="641"/>
      <c r="L57" s="641"/>
      <c r="M57" s="641"/>
      <c r="N57" s="642"/>
    </row>
    <row r="58" spans="2:14" ht="15.75" thickTop="1" x14ac:dyDescent="0.25"/>
    <row r="59" spans="2:14" ht="15.75" thickBot="1" x14ac:dyDescent="0.3"/>
    <row r="60" spans="2:14" ht="71.25" customHeight="1" thickTop="1" thickBot="1" x14ac:dyDescent="0.3">
      <c r="B60" s="643" t="s">
        <v>37</v>
      </c>
      <c r="C60" s="641"/>
      <c r="D60" s="641"/>
      <c r="E60" s="641"/>
      <c r="F60" s="641"/>
      <c r="G60" s="641"/>
      <c r="H60" s="641"/>
      <c r="I60" s="641"/>
      <c r="J60" s="641"/>
      <c r="K60" s="641"/>
      <c r="L60" s="641"/>
      <c r="M60" s="641"/>
      <c r="N60" s="642"/>
    </row>
    <row r="61" spans="2:14" ht="15.75" thickTop="1" x14ac:dyDescent="0.25"/>
    <row r="65" spans="2:14" ht="15.75" thickBot="1" x14ac:dyDescent="0.3"/>
    <row r="66" spans="2:14" ht="75.75" customHeight="1" thickTop="1" thickBot="1" x14ac:dyDescent="0.3">
      <c r="B66" s="647" t="s">
        <v>45</v>
      </c>
      <c r="C66" s="648"/>
      <c r="D66" s="648"/>
      <c r="E66" s="648"/>
      <c r="F66" s="648"/>
      <c r="G66" s="648"/>
      <c r="H66" s="648"/>
      <c r="I66" s="648"/>
      <c r="J66" s="648"/>
      <c r="K66" s="648"/>
      <c r="L66" s="648"/>
      <c r="M66" s="648"/>
      <c r="N66" s="649"/>
    </row>
    <row r="67" spans="2:14" ht="15.75" thickTop="1" x14ac:dyDescent="0.25"/>
    <row r="68" spans="2:14" ht="15.75" thickBot="1" x14ac:dyDescent="0.3"/>
    <row r="69" spans="2:14" ht="98.25" customHeight="1" thickTop="1" thickBot="1" x14ac:dyDescent="0.3">
      <c r="B69" s="640" t="s">
        <v>44</v>
      </c>
      <c r="C69" s="641"/>
      <c r="D69" s="641"/>
      <c r="E69" s="641"/>
      <c r="F69" s="641"/>
      <c r="G69" s="641"/>
      <c r="H69" s="641"/>
      <c r="I69" s="641"/>
      <c r="J69" s="641"/>
      <c r="K69" s="641"/>
      <c r="L69" s="641"/>
      <c r="M69" s="641"/>
      <c r="N69" s="642"/>
    </row>
    <row r="70" spans="2:14" ht="31.5" customHeight="1" thickTop="1" x14ac:dyDescent="0.25"/>
    <row r="71" spans="2:14" ht="15.75" thickBot="1" x14ac:dyDescent="0.3"/>
    <row r="72" spans="2:14" ht="60" customHeight="1" thickTop="1" thickBot="1" x14ac:dyDescent="0.3">
      <c r="B72" s="640" t="s">
        <v>43</v>
      </c>
      <c r="C72" s="641"/>
      <c r="D72" s="641"/>
      <c r="E72" s="641"/>
      <c r="F72" s="641"/>
      <c r="G72" s="641"/>
      <c r="H72" s="641"/>
      <c r="I72" s="641"/>
      <c r="J72" s="641"/>
      <c r="K72" s="641"/>
      <c r="L72" s="641"/>
      <c r="M72" s="641"/>
      <c r="N72" s="642"/>
    </row>
    <row r="73" spans="2:14" ht="15.75" thickTop="1" x14ac:dyDescent="0.25"/>
    <row r="74" spans="2:14" ht="15.75" thickBot="1" x14ac:dyDescent="0.3"/>
    <row r="75" spans="2:14" ht="48.75" customHeight="1" thickTop="1" thickBot="1" x14ac:dyDescent="0.3">
      <c r="B75" s="640" t="s">
        <v>61</v>
      </c>
      <c r="C75" s="641"/>
      <c r="D75" s="641"/>
      <c r="E75" s="641"/>
      <c r="F75" s="641"/>
      <c r="G75" s="641"/>
      <c r="H75" s="641"/>
      <c r="I75" s="641"/>
      <c r="J75" s="641"/>
      <c r="K75" s="641"/>
      <c r="L75" s="641"/>
      <c r="M75" s="641"/>
      <c r="N75" s="642"/>
    </row>
    <row r="76" spans="2:14" ht="15.75" thickTop="1" x14ac:dyDescent="0.25"/>
  </sheetData>
  <mergeCells count="22">
    <mergeCell ref="B23:N23"/>
    <mergeCell ref="F12:K12"/>
    <mergeCell ref="A2:N2"/>
    <mergeCell ref="B8:N8"/>
    <mergeCell ref="B17:N17"/>
    <mergeCell ref="B20:F20"/>
    <mergeCell ref="F6:K6"/>
    <mergeCell ref="B75:N75"/>
    <mergeCell ref="B31:N31"/>
    <mergeCell ref="B34:F34"/>
    <mergeCell ref="B37:N37"/>
    <mergeCell ref="B26:N26"/>
    <mergeCell ref="B40:N40"/>
    <mergeCell ref="B66:N66"/>
    <mergeCell ref="B69:N69"/>
    <mergeCell ref="B72:N72"/>
    <mergeCell ref="B43:N43"/>
    <mergeCell ref="B60:N60"/>
    <mergeCell ref="B46:N46"/>
    <mergeCell ref="B51:N51"/>
    <mergeCell ref="B54:F54"/>
    <mergeCell ref="B57:N57"/>
  </mergeCells>
  <printOptions horizontalCentered="1" verticalCentered="1"/>
  <pageMargins left="0.70866141732283472" right="0.70866141732283472" top="0" bottom="0" header="0.31496062992125984" footer="0.31496062992125984"/>
  <pageSetup paperSize="8" orientation="landscape" r:id="rId1"/>
  <headerFooter>
    <oddHeader>&amp;L&amp;F - &amp;A</oddHeader>
    <oddFooter>&amp;R&amp;P/&amp;N</oddFooter>
  </headerFooter>
  <rowBreaks count="2" manualBreakCount="2">
    <brk id="29" max="16383" man="1"/>
    <brk id="4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6"/>
  <sheetViews>
    <sheetView topLeftCell="B18" zoomScaleNormal="100" workbookViewId="0">
      <selection activeCell="D31" sqref="D31"/>
    </sheetView>
  </sheetViews>
  <sheetFormatPr baseColWidth="10" defaultRowHeight="15" x14ac:dyDescent="0.25"/>
  <cols>
    <col min="2" max="2" width="8" customWidth="1"/>
    <col min="3" max="3" width="60.5703125" customWidth="1"/>
    <col min="4" max="4" width="66.7109375" customWidth="1"/>
    <col min="5" max="5" width="21.28515625" bestFit="1" customWidth="1"/>
    <col min="6" max="6" width="13.85546875" customWidth="1"/>
    <col min="7" max="7" width="12.5703125" style="28" bestFit="1" customWidth="1"/>
    <col min="9" max="9" width="7.42578125" bestFit="1" customWidth="1"/>
  </cols>
  <sheetData>
    <row r="1" spans="2:10" x14ac:dyDescent="0.25">
      <c r="B1" s="674" t="s">
        <v>173</v>
      </c>
      <c r="C1" s="675"/>
      <c r="D1" s="675"/>
      <c r="E1" s="675"/>
      <c r="F1" s="675"/>
      <c r="G1" s="675"/>
      <c r="H1" s="675"/>
      <c r="I1" s="676"/>
    </row>
    <row r="2" spans="2:10" x14ac:dyDescent="0.25">
      <c r="B2" s="675"/>
      <c r="C2" s="675"/>
      <c r="D2" s="675"/>
      <c r="E2" s="675"/>
      <c r="F2" s="675"/>
      <c r="G2" s="675"/>
      <c r="H2" s="675"/>
      <c r="I2" s="675"/>
    </row>
    <row r="3" spans="2:10" x14ac:dyDescent="0.25">
      <c r="B3" s="148" t="s">
        <v>78</v>
      </c>
      <c r="C3" s="148" t="s">
        <v>79</v>
      </c>
      <c r="D3" s="148" t="s">
        <v>80</v>
      </c>
      <c r="E3" s="663" t="s">
        <v>127</v>
      </c>
      <c r="F3" s="664"/>
      <c r="G3" s="664"/>
      <c r="H3" s="664"/>
      <c r="I3" s="665"/>
    </row>
    <row r="4" spans="2:10" ht="60" x14ac:dyDescent="0.25">
      <c r="B4" s="123">
        <v>1</v>
      </c>
      <c r="C4" s="23" t="s">
        <v>145</v>
      </c>
      <c r="D4" s="115" t="s">
        <v>146</v>
      </c>
      <c r="E4" s="669"/>
      <c r="F4" s="670"/>
      <c r="G4" s="670"/>
      <c r="H4" s="670"/>
      <c r="I4" s="671"/>
      <c r="J4" s="114"/>
    </row>
    <row r="5" spans="2:10" ht="45" x14ac:dyDescent="0.25">
      <c r="B5" s="123">
        <v>2</v>
      </c>
      <c r="C5" s="123" t="s">
        <v>81</v>
      </c>
      <c r="D5" s="29" t="s">
        <v>88</v>
      </c>
      <c r="E5" s="663"/>
      <c r="F5" s="664"/>
      <c r="G5" s="664"/>
      <c r="H5" s="664"/>
      <c r="I5" s="665"/>
    </row>
    <row r="6" spans="2:10" ht="45" x14ac:dyDescent="0.25">
      <c r="B6" s="123">
        <v>3</v>
      </c>
      <c r="C6" s="123" t="s">
        <v>82</v>
      </c>
      <c r="D6" s="29" t="s">
        <v>86</v>
      </c>
      <c r="E6" s="663"/>
      <c r="F6" s="664"/>
      <c r="G6" s="664"/>
      <c r="H6" s="664"/>
      <c r="I6" s="665"/>
    </row>
    <row r="7" spans="2:10" s="41" customFormat="1" ht="60" x14ac:dyDescent="0.25">
      <c r="B7" s="123">
        <v>4</v>
      </c>
      <c r="C7" s="123" t="s">
        <v>91</v>
      </c>
      <c r="D7" s="29" t="s">
        <v>92</v>
      </c>
      <c r="E7" s="663"/>
      <c r="F7" s="664"/>
      <c r="G7" s="664"/>
      <c r="H7" s="664"/>
      <c r="I7" s="665"/>
    </row>
    <row r="8" spans="2:10" ht="81.75" customHeight="1" x14ac:dyDescent="0.25">
      <c r="B8" s="677">
        <v>5</v>
      </c>
      <c r="C8" s="124" t="s">
        <v>125</v>
      </c>
      <c r="D8" s="672" t="s">
        <v>128</v>
      </c>
      <c r="E8" s="42" t="s">
        <v>93</v>
      </c>
      <c r="F8" s="43" t="s">
        <v>97</v>
      </c>
      <c r="G8" s="43" t="s">
        <v>94</v>
      </c>
      <c r="H8" s="43" t="s">
        <v>95</v>
      </c>
      <c r="I8" s="44" t="s">
        <v>96</v>
      </c>
    </row>
    <row r="9" spans="2:10" ht="75" x14ac:dyDescent="0.25">
      <c r="B9" s="678"/>
      <c r="C9" s="125"/>
      <c r="D9" s="673"/>
      <c r="E9" s="42" t="s">
        <v>93</v>
      </c>
      <c r="F9" s="43" t="s">
        <v>98</v>
      </c>
      <c r="G9" s="43" t="s">
        <v>94</v>
      </c>
      <c r="H9" s="43" t="s">
        <v>95</v>
      </c>
      <c r="I9" s="44" t="s">
        <v>99</v>
      </c>
    </row>
    <row r="10" spans="2:10" ht="120" x14ac:dyDescent="0.25">
      <c r="B10" s="123">
        <v>6</v>
      </c>
      <c r="C10" s="124" t="s">
        <v>129</v>
      </c>
      <c r="D10" s="45" t="s">
        <v>130</v>
      </c>
      <c r="E10" s="42" t="s">
        <v>93</v>
      </c>
      <c r="F10" s="43" t="s">
        <v>98</v>
      </c>
      <c r="G10" s="43" t="s">
        <v>94</v>
      </c>
      <c r="H10" s="43" t="s">
        <v>95</v>
      </c>
      <c r="I10" s="44" t="s">
        <v>131</v>
      </c>
    </row>
    <row r="11" spans="2:10" ht="45" x14ac:dyDescent="0.25">
      <c r="B11" s="123">
        <v>7</v>
      </c>
      <c r="C11" s="123" t="s">
        <v>83</v>
      </c>
      <c r="D11" s="30" t="s">
        <v>87</v>
      </c>
      <c r="E11" s="663"/>
      <c r="F11" s="664"/>
      <c r="G11" s="664"/>
      <c r="H11" s="664"/>
      <c r="I11" s="665"/>
    </row>
    <row r="12" spans="2:10" ht="135" x14ac:dyDescent="0.25">
      <c r="B12" s="123">
        <v>8</v>
      </c>
      <c r="C12" s="123" t="s">
        <v>90</v>
      </c>
      <c r="D12" s="29" t="s">
        <v>156</v>
      </c>
      <c r="E12" s="663"/>
      <c r="F12" s="664"/>
      <c r="G12" s="664"/>
      <c r="H12" s="664"/>
      <c r="I12" s="665"/>
    </row>
    <row r="13" spans="2:10" ht="102.75" customHeight="1" x14ac:dyDescent="0.25">
      <c r="B13" s="123">
        <v>9</v>
      </c>
      <c r="C13" s="123" t="s">
        <v>84</v>
      </c>
      <c r="D13" s="29" t="s">
        <v>148</v>
      </c>
      <c r="E13" s="663"/>
      <c r="F13" s="664"/>
      <c r="G13" s="664"/>
      <c r="H13" s="664"/>
      <c r="I13" s="665"/>
    </row>
    <row r="14" spans="2:10" ht="45" x14ac:dyDescent="0.25">
      <c r="B14" s="123">
        <v>10</v>
      </c>
      <c r="C14" s="123" t="s">
        <v>100</v>
      </c>
      <c r="D14" s="30" t="s">
        <v>101</v>
      </c>
      <c r="E14" s="663"/>
      <c r="F14" s="664"/>
      <c r="G14" s="664"/>
      <c r="H14" s="664"/>
      <c r="I14" s="665"/>
    </row>
    <row r="15" spans="2:10" ht="120" x14ac:dyDescent="0.25">
      <c r="B15" s="123">
        <v>11</v>
      </c>
      <c r="C15" s="123" t="s">
        <v>157</v>
      </c>
      <c r="D15" s="30" t="s">
        <v>159</v>
      </c>
      <c r="E15" s="663"/>
      <c r="F15" s="664"/>
      <c r="G15" s="664"/>
      <c r="H15" s="664"/>
      <c r="I15" s="665"/>
    </row>
    <row r="16" spans="2:10" ht="120" x14ac:dyDescent="0.25">
      <c r="B16" s="123">
        <v>12</v>
      </c>
      <c r="C16" s="123" t="s">
        <v>158</v>
      </c>
      <c r="D16" s="30" t="s">
        <v>160</v>
      </c>
      <c r="E16" s="663"/>
      <c r="F16" s="664"/>
      <c r="G16" s="664"/>
      <c r="H16" s="664"/>
      <c r="I16" s="665"/>
    </row>
    <row r="17" spans="2:9" ht="45" x14ac:dyDescent="0.25">
      <c r="B17" s="123">
        <v>13</v>
      </c>
      <c r="C17" s="123" t="s">
        <v>102</v>
      </c>
      <c r="D17" s="30" t="s">
        <v>110</v>
      </c>
      <c r="E17" s="663"/>
      <c r="F17" s="664"/>
      <c r="G17" s="664"/>
      <c r="H17" s="664"/>
      <c r="I17" s="665"/>
    </row>
    <row r="18" spans="2:9" ht="111" customHeight="1" x14ac:dyDescent="0.25">
      <c r="B18" s="123" t="s">
        <v>164</v>
      </c>
      <c r="C18" s="123" t="s">
        <v>103</v>
      </c>
      <c r="D18" s="26" t="s">
        <v>172</v>
      </c>
      <c r="E18" s="663"/>
      <c r="F18" s="664"/>
      <c r="G18" s="664"/>
      <c r="H18" s="664"/>
      <c r="I18" s="665"/>
    </row>
    <row r="19" spans="2:9" ht="61.5" customHeight="1" x14ac:dyDescent="0.25">
      <c r="B19" s="123" t="s">
        <v>165</v>
      </c>
      <c r="C19" s="123" t="s">
        <v>166</v>
      </c>
      <c r="D19" s="29" t="s">
        <v>167</v>
      </c>
      <c r="E19" s="663"/>
      <c r="F19" s="664"/>
      <c r="G19" s="664"/>
      <c r="H19" s="664"/>
      <c r="I19" s="665"/>
    </row>
    <row r="20" spans="2:9" ht="75" x14ac:dyDescent="0.25">
      <c r="B20" s="123">
        <v>15</v>
      </c>
      <c r="C20" s="123" t="s">
        <v>104</v>
      </c>
      <c r="D20" s="30" t="s">
        <v>105</v>
      </c>
      <c r="E20" s="663"/>
      <c r="F20" s="664"/>
      <c r="G20" s="664"/>
      <c r="H20" s="664"/>
      <c r="I20" s="665"/>
    </row>
    <row r="21" spans="2:9" ht="45" x14ac:dyDescent="0.25">
      <c r="B21" s="123">
        <v>16</v>
      </c>
      <c r="C21" s="123" t="s">
        <v>106</v>
      </c>
      <c r="D21" s="30" t="s">
        <v>107</v>
      </c>
      <c r="E21" s="663"/>
      <c r="F21" s="664"/>
      <c r="G21" s="664"/>
      <c r="H21" s="664"/>
      <c r="I21" s="665"/>
    </row>
    <row r="22" spans="2:9" ht="195" x14ac:dyDescent="0.25">
      <c r="B22" s="123">
        <v>17</v>
      </c>
      <c r="C22" s="123" t="s">
        <v>108</v>
      </c>
      <c r="D22" s="30" t="s">
        <v>109</v>
      </c>
      <c r="E22" s="663"/>
      <c r="F22" s="664"/>
      <c r="G22" s="664"/>
      <c r="H22" s="664"/>
      <c r="I22" s="665"/>
    </row>
    <row r="23" spans="2:9" ht="60" x14ac:dyDescent="0.25">
      <c r="B23" s="123">
        <v>18</v>
      </c>
      <c r="C23" s="23" t="s">
        <v>123</v>
      </c>
      <c r="D23" s="27" t="s">
        <v>124</v>
      </c>
      <c r="E23" s="666"/>
      <c r="F23" s="667"/>
      <c r="G23" s="667"/>
      <c r="H23" s="667"/>
      <c r="I23" s="668"/>
    </row>
    <row r="24" spans="2:9" x14ac:dyDescent="0.25">
      <c r="B24" s="123">
        <v>19</v>
      </c>
      <c r="C24" s="126" t="s">
        <v>154</v>
      </c>
      <c r="D24" s="27" t="s">
        <v>152</v>
      </c>
      <c r="E24" s="669"/>
      <c r="F24" s="670"/>
      <c r="G24" s="670"/>
      <c r="H24" s="670"/>
      <c r="I24" s="671"/>
    </row>
    <row r="25" spans="2:9" ht="30" x14ac:dyDescent="0.25">
      <c r="B25" s="123">
        <v>20</v>
      </c>
      <c r="C25" s="126" t="s">
        <v>155</v>
      </c>
      <c r="D25" s="27" t="s">
        <v>153</v>
      </c>
      <c r="E25" s="669"/>
      <c r="F25" s="670"/>
      <c r="G25" s="670"/>
      <c r="H25" s="670"/>
      <c r="I25" s="671"/>
    </row>
    <row r="26" spans="2:9" ht="60" x14ac:dyDescent="0.25">
      <c r="B26" s="123">
        <v>21</v>
      </c>
      <c r="C26" s="23" t="s">
        <v>180</v>
      </c>
      <c r="D26" s="27" t="s">
        <v>248</v>
      </c>
      <c r="E26" s="662"/>
      <c r="F26" s="662"/>
      <c r="G26" s="662"/>
      <c r="H26" s="662"/>
      <c r="I26" s="662"/>
    </row>
  </sheetData>
  <mergeCells count="25">
    <mergeCell ref="D8:D9"/>
    <mergeCell ref="B1:I1"/>
    <mergeCell ref="B2:I2"/>
    <mergeCell ref="B8:B9"/>
    <mergeCell ref="E3:I3"/>
    <mergeCell ref="E4:I4"/>
    <mergeCell ref="E5:I5"/>
    <mergeCell ref="E6:I6"/>
    <mergeCell ref="E7:I7"/>
    <mergeCell ref="E11:I11"/>
    <mergeCell ref="E12:I12"/>
    <mergeCell ref="E13:I13"/>
    <mergeCell ref="E14:I14"/>
    <mergeCell ref="E15:I15"/>
    <mergeCell ref="E16:I16"/>
    <mergeCell ref="E17:I17"/>
    <mergeCell ref="E18:I18"/>
    <mergeCell ref="E19:I19"/>
    <mergeCell ref="E20:I20"/>
    <mergeCell ref="E26:I26"/>
    <mergeCell ref="E21:I21"/>
    <mergeCell ref="E22:I22"/>
    <mergeCell ref="E23:I23"/>
    <mergeCell ref="E24:I24"/>
    <mergeCell ref="E25:I25"/>
  </mergeCells>
  <pageMargins left="0.7" right="0.7" top="0.75" bottom="0.75" header="0.3" footer="0.3"/>
  <pageSetup paperSize="9" scale="58"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EB7D3-D6F9-4E78-891D-1B6A8AAFC97F}">
  <sheetPr>
    <pageSetUpPr fitToPage="1"/>
  </sheetPr>
  <dimension ref="A1:F144"/>
  <sheetViews>
    <sheetView topLeftCell="A25" zoomScale="80" zoomScaleNormal="80" zoomScaleSheetLayoutView="90" zoomScalePageLayoutView="70" workbookViewId="0">
      <selection activeCell="B32" sqref="B32"/>
    </sheetView>
  </sheetViews>
  <sheetFormatPr baseColWidth="10" defaultColWidth="11.42578125" defaultRowHeight="14.25" x14ac:dyDescent="0.2"/>
  <cols>
    <col min="1" max="1" width="68.85546875" style="68" customWidth="1"/>
    <col min="2" max="2" width="93.28515625" style="68" customWidth="1"/>
    <col min="3" max="3" width="28.7109375" style="70" customWidth="1"/>
    <col min="4" max="4" width="28.7109375" style="71" customWidth="1"/>
    <col min="5" max="5" width="28.7109375" style="70" customWidth="1"/>
    <col min="6" max="7" width="15.140625" style="68" customWidth="1"/>
    <col min="8" max="16384" width="11.42578125" style="68"/>
  </cols>
  <sheetData>
    <row r="1" spans="1:6" ht="110.25" customHeight="1" thickBot="1" x14ac:dyDescent="0.25">
      <c r="A1" s="621" t="s">
        <v>174</v>
      </c>
      <c r="B1" s="622"/>
      <c r="C1" s="622"/>
      <c r="D1" s="622"/>
      <c r="E1" s="623"/>
    </row>
    <row r="2" spans="1:6" ht="22.5" customHeight="1" thickBot="1" x14ac:dyDescent="0.3">
      <c r="A2" s="69" t="s">
        <v>175</v>
      </c>
      <c r="B2" s="113" t="s">
        <v>135</v>
      </c>
    </row>
    <row r="3" spans="1:6" ht="23.25" customHeight="1" thickBot="1" x14ac:dyDescent="0.25">
      <c r="A3" s="72" t="s">
        <v>176</v>
      </c>
      <c r="B3" s="73" t="s">
        <v>215</v>
      </c>
      <c r="C3" s="74"/>
      <c r="D3" s="75"/>
      <c r="E3" s="74"/>
    </row>
    <row r="4" spans="1:6" ht="36.75" customHeight="1" thickBot="1" x14ac:dyDescent="0.25">
      <c r="A4" s="67" t="s">
        <v>136</v>
      </c>
      <c r="B4" s="76" t="s">
        <v>216</v>
      </c>
      <c r="C4" s="117"/>
      <c r="D4" s="72"/>
      <c r="E4" s="72"/>
    </row>
    <row r="5" spans="1:6" ht="36.75" customHeight="1" x14ac:dyDescent="0.2">
      <c r="A5" s="98" t="s">
        <v>219</v>
      </c>
      <c r="B5" s="77" t="s">
        <v>220</v>
      </c>
      <c r="C5" s="117" t="str">
        <f>IF(ISBLANK(B3),"",IF(ISBLANK(B5),"Donnée obligatoire",""))</f>
        <v/>
      </c>
      <c r="D5" s="78"/>
      <c r="E5" s="78"/>
    </row>
    <row r="6" spans="1:6" ht="36.75" customHeight="1" x14ac:dyDescent="0.2">
      <c r="A6" s="98" t="s">
        <v>132</v>
      </c>
      <c r="B6" s="79">
        <v>300</v>
      </c>
      <c r="C6" s="117" t="str">
        <f>IF(ISBLANK(B3),"",IF(ISBLANK(B6),"Donnée obligatoire (si inclusion)",""))</f>
        <v/>
      </c>
      <c r="D6" s="80"/>
      <c r="E6" s="80"/>
    </row>
    <row r="7" spans="1:6" ht="36.75" customHeight="1" x14ac:dyDescent="0.2">
      <c r="A7" s="98" t="s">
        <v>141</v>
      </c>
      <c r="B7" s="680" t="s">
        <v>217</v>
      </c>
      <c r="C7" s="681"/>
      <c r="D7" s="681"/>
      <c r="E7" s="681"/>
      <c r="F7" s="117" t="str">
        <f>IF(ISBLANK(B3),"",IF(ISBLANK(B7),"Donnée obligatoire",""))</f>
        <v/>
      </c>
    </row>
    <row r="8" spans="1:6" ht="42" customHeight="1" x14ac:dyDescent="0.2">
      <c r="A8" s="98" t="s">
        <v>142</v>
      </c>
      <c r="B8" s="682" t="s">
        <v>218</v>
      </c>
      <c r="C8" s="683"/>
      <c r="D8" s="683"/>
      <c r="E8" s="684"/>
      <c r="F8" s="117" t="str">
        <f>IF(ISBLANK(B3),"",IF(ISBLANK(B8),"Donnée obligatoire (voir commentaire en A8)",""))</f>
        <v/>
      </c>
    </row>
    <row r="9" spans="1:6" ht="80.25" customHeight="1" x14ac:dyDescent="0.2">
      <c r="A9" s="98" t="s">
        <v>143</v>
      </c>
      <c r="B9" s="685" t="s">
        <v>221</v>
      </c>
      <c r="C9" s="683"/>
      <c r="D9" s="683"/>
      <c r="E9" s="684"/>
      <c r="F9" s="117" t="str">
        <f>IF(ISBLANK(B3),"",IF(ISBLANK(B9),"Donnée recommandée (voir commentaire en A9)",""))</f>
        <v/>
      </c>
    </row>
    <row r="10" spans="1:6" ht="36.75" customHeight="1" x14ac:dyDescent="0.2">
      <c r="A10" s="625" t="str">
        <f xml:space="preserve"> RappelData!B9</f>
        <v>Il s'agit d'une trame antérieure. Veuillez utiliser la dernière version proposée.</v>
      </c>
      <c r="B10" s="625"/>
      <c r="C10" s="625"/>
      <c r="D10" s="625"/>
      <c r="E10" s="625"/>
      <c r="F10" s="81"/>
    </row>
    <row r="11" spans="1:6" ht="43.5" customHeight="1" thickBot="1" x14ac:dyDescent="0.25">
      <c r="A11" s="626" t="s">
        <v>212</v>
      </c>
      <c r="B11" s="627"/>
      <c r="C11" s="627"/>
      <c r="D11" s="627"/>
      <c r="E11" s="627"/>
    </row>
    <row r="12" spans="1:6" ht="37.5" customHeight="1" thickBot="1" x14ac:dyDescent="0.25">
      <c r="A12" s="628" t="s">
        <v>183</v>
      </c>
      <c r="B12" s="629"/>
      <c r="C12" s="629"/>
      <c r="D12" s="629"/>
      <c r="E12" s="630"/>
    </row>
    <row r="13" spans="1:6" ht="21" thickBot="1" x14ac:dyDescent="0.35">
      <c r="A13" s="95"/>
      <c r="B13" s="95"/>
      <c r="C13" s="96"/>
      <c r="D13" s="97"/>
      <c r="E13" s="96"/>
    </row>
    <row r="14" spans="1:6" ht="52.5" customHeight="1" thickBot="1" x14ac:dyDescent="0.35">
      <c r="A14" s="631" t="s">
        <v>52</v>
      </c>
      <c r="B14" s="632"/>
      <c r="C14" s="632"/>
      <c r="D14" s="632"/>
      <c r="E14" s="633"/>
    </row>
    <row r="15" spans="1:6" ht="15" x14ac:dyDescent="0.25">
      <c r="A15" s="1"/>
      <c r="B15" s="2"/>
      <c r="C15" s="12"/>
      <c r="D15" s="13"/>
      <c r="E15" s="12"/>
    </row>
    <row r="16" spans="1:6" ht="90.75" customHeight="1" x14ac:dyDescent="0.2">
      <c r="A16" s="679" t="s">
        <v>223</v>
      </c>
      <c r="B16" s="679"/>
      <c r="C16" s="679"/>
      <c r="D16" s="679"/>
      <c r="E16" s="679"/>
    </row>
    <row r="17" spans="1:5" s="103" customFormat="1" ht="90" customHeight="1" thickBot="1" x14ac:dyDescent="0.25">
      <c r="A17" s="99" t="s">
        <v>137</v>
      </c>
      <c r="B17" s="99" t="s">
        <v>138</v>
      </c>
      <c r="C17" s="99" t="s">
        <v>68</v>
      </c>
      <c r="D17" s="99" t="s">
        <v>70</v>
      </c>
      <c r="E17" s="102" t="s">
        <v>63</v>
      </c>
    </row>
    <row r="18" spans="1:5" ht="45.75" thickBot="1" x14ac:dyDescent="0.25">
      <c r="A18" s="17" t="s">
        <v>54</v>
      </c>
      <c r="B18" s="121" t="s">
        <v>178</v>
      </c>
      <c r="C18" s="634" t="s">
        <v>4</v>
      </c>
      <c r="D18" s="636" t="s">
        <v>5</v>
      </c>
      <c r="E18" s="638" t="s">
        <v>6</v>
      </c>
    </row>
    <row r="19" spans="1:5" ht="45" customHeight="1" thickBot="1" x14ac:dyDescent="0.25">
      <c r="A19" s="99" t="s">
        <v>179</v>
      </c>
      <c r="B19" s="99" t="s">
        <v>264</v>
      </c>
      <c r="C19" s="635"/>
      <c r="D19" s="637"/>
      <c r="E19" s="639"/>
    </row>
    <row r="20" spans="1:5" ht="19.5" customHeight="1" thickBot="1" x14ac:dyDescent="0.25">
      <c r="A20" s="594" t="s">
        <v>177</v>
      </c>
      <c r="B20" s="620"/>
      <c r="C20" s="169">
        <f>SUM(C21:C27)</f>
        <v>26</v>
      </c>
      <c r="D20" s="119"/>
      <c r="E20" s="127">
        <f>SUM(E21:E27)</f>
        <v>132971.70000000001</v>
      </c>
    </row>
    <row r="21" spans="1:5" ht="142.5" x14ac:dyDescent="0.2">
      <c r="A21" s="5" t="s">
        <v>222</v>
      </c>
      <c r="B21" s="150" t="s">
        <v>268</v>
      </c>
      <c r="C21" s="159">
        <v>2.2999999999999998</v>
      </c>
      <c r="D21" s="156">
        <v>6189</v>
      </c>
      <c r="E21" s="128">
        <f>C21*D21</f>
        <v>14234.699999999999</v>
      </c>
    </row>
    <row r="22" spans="1:5" ht="400.5" x14ac:dyDescent="0.2">
      <c r="A22" s="5" t="s">
        <v>224</v>
      </c>
      <c r="B22" s="151" t="s">
        <v>269</v>
      </c>
      <c r="C22" s="159">
        <v>23.7</v>
      </c>
      <c r="D22" s="156">
        <v>5010</v>
      </c>
      <c r="E22" s="128">
        <f>C22*D22</f>
        <v>118737</v>
      </c>
    </row>
    <row r="23" spans="1:5" x14ac:dyDescent="0.2">
      <c r="A23" s="5"/>
      <c r="B23" s="4"/>
      <c r="C23" s="159"/>
      <c r="D23" s="11"/>
      <c r="E23" s="128">
        <f t="shared" ref="E23:E38" si="0">C23*D23</f>
        <v>0</v>
      </c>
    </row>
    <row r="24" spans="1:5" x14ac:dyDescent="0.2">
      <c r="A24" s="5"/>
      <c r="B24" s="4"/>
      <c r="C24" s="159"/>
      <c r="D24" s="11"/>
      <c r="E24" s="128">
        <f t="shared" si="0"/>
        <v>0</v>
      </c>
    </row>
    <row r="25" spans="1:5" x14ac:dyDescent="0.2">
      <c r="A25" s="5"/>
      <c r="B25" s="4"/>
      <c r="C25" s="159"/>
      <c r="D25" s="11"/>
      <c r="E25" s="128">
        <f t="shared" si="0"/>
        <v>0</v>
      </c>
    </row>
    <row r="26" spans="1:5" x14ac:dyDescent="0.2">
      <c r="A26" s="5"/>
      <c r="B26" s="4"/>
      <c r="C26" s="159"/>
      <c r="D26" s="11"/>
      <c r="E26" s="128">
        <f t="shared" si="0"/>
        <v>0</v>
      </c>
    </row>
    <row r="27" spans="1:5" ht="15" thickBot="1" x14ac:dyDescent="0.25">
      <c r="A27" s="5"/>
      <c r="B27" s="4"/>
      <c r="C27" s="159"/>
      <c r="D27" s="11"/>
      <c r="E27" s="128">
        <f t="shared" si="0"/>
        <v>0</v>
      </c>
    </row>
    <row r="28" spans="1:5" ht="18" customHeight="1" thickBot="1" x14ac:dyDescent="0.25">
      <c r="A28" s="594" t="s">
        <v>40</v>
      </c>
      <c r="B28" s="595"/>
      <c r="C28" s="170">
        <f>SUM(C29:C33)</f>
        <v>44.999999999999993</v>
      </c>
      <c r="D28" s="118"/>
      <c r="E28" s="127">
        <f>SUM(E29:E33)</f>
        <v>236413</v>
      </c>
    </row>
    <row r="29" spans="1:5" ht="199.5" x14ac:dyDescent="0.2">
      <c r="A29" s="5" t="s">
        <v>225</v>
      </c>
      <c r="B29" s="151" t="s">
        <v>270</v>
      </c>
      <c r="C29" s="159">
        <v>2.9</v>
      </c>
      <c r="D29" s="156">
        <v>6189</v>
      </c>
      <c r="E29" s="128">
        <f t="shared" si="0"/>
        <v>17948.099999999999</v>
      </c>
    </row>
    <row r="30" spans="1:5" ht="114" x14ac:dyDescent="0.2">
      <c r="A30" s="5" t="s">
        <v>226</v>
      </c>
      <c r="B30" s="151" t="s">
        <v>271</v>
      </c>
      <c r="C30" s="159">
        <v>1.8</v>
      </c>
      <c r="D30" s="156">
        <v>5493</v>
      </c>
      <c r="E30" s="128">
        <f t="shared" si="0"/>
        <v>9887.4</v>
      </c>
    </row>
    <row r="31" spans="1:5" ht="172.5" x14ac:dyDescent="0.2">
      <c r="A31" s="5" t="s">
        <v>227</v>
      </c>
      <c r="B31" s="151" t="s">
        <v>233</v>
      </c>
      <c r="C31" s="159">
        <v>4</v>
      </c>
      <c r="D31" s="156">
        <v>5493</v>
      </c>
      <c r="E31" s="128">
        <f t="shared" si="0"/>
        <v>21972</v>
      </c>
    </row>
    <row r="32" spans="1:5" ht="185.25" x14ac:dyDescent="0.2">
      <c r="A32" s="5" t="s">
        <v>228</v>
      </c>
      <c r="B32" s="151" t="s">
        <v>272</v>
      </c>
      <c r="C32" s="159">
        <v>32.9</v>
      </c>
      <c r="D32" s="156">
        <v>4689</v>
      </c>
      <c r="E32" s="128">
        <f t="shared" si="0"/>
        <v>154268.1</v>
      </c>
    </row>
    <row r="33" spans="1:5" ht="114.75" thickBot="1" x14ac:dyDescent="0.25">
      <c r="A33" s="5" t="s">
        <v>229</v>
      </c>
      <c r="B33" s="151" t="s">
        <v>273</v>
      </c>
      <c r="C33" s="159">
        <v>3.4</v>
      </c>
      <c r="D33" s="156">
        <v>9511</v>
      </c>
      <c r="E33" s="128">
        <f t="shared" si="0"/>
        <v>32337.399999999998</v>
      </c>
    </row>
    <row r="34" spans="1:5" ht="18" customHeight="1" thickBot="1" x14ac:dyDescent="0.25">
      <c r="A34" s="594" t="s">
        <v>41</v>
      </c>
      <c r="B34" s="595"/>
      <c r="C34" s="171">
        <f>SUM(C35:C38)</f>
        <v>5.6999999999999993</v>
      </c>
      <c r="D34" s="118"/>
      <c r="E34" s="127">
        <f>SUM(E35:E38)</f>
        <v>39840.300000000003</v>
      </c>
    </row>
    <row r="35" spans="1:5" ht="157.5" customHeight="1" x14ac:dyDescent="0.2">
      <c r="A35" s="157" t="s">
        <v>230</v>
      </c>
      <c r="B35" s="158" t="s">
        <v>265</v>
      </c>
      <c r="C35" s="159">
        <v>1.1000000000000001</v>
      </c>
      <c r="D35" s="156">
        <v>9511</v>
      </c>
      <c r="E35" s="128">
        <f t="shared" si="0"/>
        <v>10462.1</v>
      </c>
    </row>
    <row r="36" spans="1:5" ht="167.25" customHeight="1" x14ac:dyDescent="0.2">
      <c r="A36" s="157" t="s">
        <v>231</v>
      </c>
      <c r="B36" s="158" t="s">
        <v>266</v>
      </c>
      <c r="C36" s="159">
        <v>1.7</v>
      </c>
      <c r="D36" s="156">
        <v>9511</v>
      </c>
      <c r="E36" s="128">
        <f t="shared" si="0"/>
        <v>16168.699999999999</v>
      </c>
    </row>
    <row r="37" spans="1:5" ht="174" customHeight="1" x14ac:dyDescent="0.2">
      <c r="A37" s="157" t="s">
        <v>232</v>
      </c>
      <c r="B37" s="158" t="s">
        <v>267</v>
      </c>
      <c r="C37" s="159">
        <v>2.9</v>
      </c>
      <c r="D37" s="156">
        <v>4555</v>
      </c>
      <c r="E37" s="128">
        <f t="shared" si="0"/>
        <v>13209.5</v>
      </c>
    </row>
    <row r="38" spans="1:5" x14ac:dyDescent="0.2">
      <c r="A38" s="5"/>
      <c r="B38" s="4"/>
      <c r="C38" s="159"/>
      <c r="D38" s="11"/>
      <c r="E38" s="128">
        <f t="shared" si="0"/>
        <v>0</v>
      </c>
    </row>
    <row r="39" spans="1:5" ht="18" x14ac:dyDescent="0.2">
      <c r="A39" s="10"/>
      <c r="B39" s="10"/>
      <c r="C39" s="172">
        <f>+C20+C28+C34</f>
        <v>76.7</v>
      </c>
      <c r="D39" s="10"/>
      <c r="E39" s="129">
        <f>E34+E28+E20</f>
        <v>409225</v>
      </c>
    </row>
    <row r="40" spans="1:5" s="103" customFormat="1" ht="90" customHeight="1" thickBot="1" x14ac:dyDescent="0.25">
      <c r="A40" s="99" t="s">
        <v>137</v>
      </c>
      <c r="B40" s="100" t="s">
        <v>138</v>
      </c>
      <c r="C40" s="101" t="s">
        <v>68</v>
      </c>
      <c r="D40" s="101" t="s">
        <v>70</v>
      </c>
      <c r="E40" s="102" t="s">
        <v>63</v>
      </c>
    </row>
    <row r="41" spans="1:5" ht="54" customHeight="1" thickBot="1" x14ac:dyDescent="0.25">
      <c r="A41" s="17" t="s">
        <v>53</v>
      </c>
      <c r="B41" s="121"/>
      <c r="C41" s="634" t="s">
        <v>4</v>
      </c>
      <c r="D41" s="636" t="s">
        <v>5</v>
      </c>
      <c r="E41" s="638" t="s">
        <v>6</v>
      </c>
    </row>
    <row r="42" spans="1:5" ht="60" customHeight="1" thickBot="1" x14ac:dyDescent="0.25">
      <c r="A42" s="99" t="s">
        <v>179</v>
      </c>
      <c r="B42" s="99" t="s">
        <v>264</v>
      </c>
      <c r="C42" s="635"/>
      <c r="D42" s="637"/>
      <c r="E42" s="639"/>
    </row>
    <row r="43" spans="1:5" ht="16.5" customHeight="1" thickBot="1" x14ac:dyDescent="0.25">
      <c r="A43" s="594" t="s">
        <v>39</v>
      </c>
      <c r="B43" s="595"/>
      <c r="C43" s="120">
        <f>+SUM(C44:C46)</f>
        <v>0</v>
      </c>
      <c r="D43" s="120">
        <f>+SUM(D44:D46)</f>
        <v>0</v>
      </c>
      <c r="E43" s="130">
        <f>+SUM(E44:E46)</f>
        <v>0</v>
      </c>
    </row>
    <row r="44" spans="1:5" x14ac:dyDescent="0.2">
      <c r="A44" s="5"/>
      <c r="B44" s="4"/>
      <c r="C44" s="4"/>
      <c r="D44" s="11"/>
      <c r="E44" s="128">
        <f t="shared" ref="E44:E53" si="1">C44*D44</f>
        <v>0</v>
      </c>
    </row>
    <row r="45" spans="1:5" x14ac:dyDescent="0.2">
      <c r="A45" s="5"/>
      <c r="B45" s="4"/>
      <c r="C45" s="4"/>
      <c r="D45" s="11"/>
      <c r="E45" s="128">
        <f t="shared" si="1"/>
        <v>0</v>
      </c>
    </row>
    <row r="46" spans="1:5" ht="15" thickBot="1" x14ac:dyDescent="0.25">
      <c r="A46" s="5"/>
      <c r="B46" s="4"/>
      <c r="C46" s="4"/>
      <c r="D46" s="11"/>
      <c r="E46" s="128">
        <f t="shared" si="1"/>
        <v>0</v>
      </c>
    </row>
    <row r="47" spans="1:5" ht="18" customHeight="1" thickBot="1" x14ac:dyDescent="0.25">
      <c r="A47" s="594" t="s">
        <v>40</v>
      </c>
      <c r="B47" s="595"/>
      <c r="C47" s="120">
        <f>SUM(C48:C50)</f>
        <v>0</v>
      </c>
      <c r="D47" s="120">
        <f t="shared" ref="D47:E47" si="2">SUM(D48:D50)</f>
        <v>0</v>
      </c>
      <c r="E47" s="130">
        <f t="shared" si="2"/>
        <v>0</v>
      </c>
    </row>
    <row r="48" spans="1:5" x14ac:dyDescent="0.2">
      <c r="A48" s="5"/>
      <c r="B48" s="4"/>
      <c r="C48" s="4"/>
      <c r="D48" s="11"/>
      <c r="E48" s="128">
        <f t="shared" si="1"/>
        <v>0</v>
      </c>
    </row>
    <row r="49" spans="1:6" x14ac:dyDescent="0.2">
      <c r="A49" s="5"/>
      <c r="B49" s="4"/>
      <c r="C49" s="4"/>
      <c r="D49" s="11"/>
      <c r="E49" s="128">
        <f t="shared" si="1"/>
        <v>0</v>
      </c>
    </row>
    <row r="50" spans="1:6" ht="15" thickBot="1" x14ac:dyDescent="0.25">
      <c r="A50" s="5"/>
      <c r="B50" s="4"/>
      <c r="C50" s="4"/>
      <c r="D50" s="11"/>
      <c r="E50" s="128">
        <f t="shared" si="1"/>
        <v>0</v>
      </c>
    </row>
    <row r="51" spans="1:6" ht="18" customHeight="1" thickBot="1" x14ac:dyDescent="0.25">
      <c r="A51" s="594" t="s">
        <v>41</v>
      </c>
      <c r="B51" s="595"/>
      <c r="C51" s="120">
        <f>SUM(C52:C53)</f>
        <v>0</v>
      </c>
      <c r="D51" s="120">
        <f t="shared" ref="D51:E51" si="3">SUM(D52:D53)</f>
        <v>0</v>
      </c>
      <c r="E51" s="130">
        <f t="shared" si="3"/>
        <v>0</v>
      </c>
    </row>
    <row r="52" spans="1:6" x14ac:dyDescent="0.2">
      <c r="A52" s="5"/>
      <c r="B52" s="4"/>
      <c r="C52" s="4"/>
      <c r="D52" s="11"/>
      <c r="E52" s="128">
        <f t="shared" si="1"/>
        <v>0</v>
      </c>
    </row>
    <row r="53" spans="1:6" x14ac:dyDescent="0.2">
      <c r="A53" s="5"/>
      <c r="B53" s="4"/>
      <c r="C53" s="4"/>
      <c r="D53" s="11"/>
      <c r="E53" s="128">
        <f t="shared" si="1"/>
        <v>0</v>
      </c>
    </row>
    <row r="54" spans="1:6" ht="18.75" thickBot="1" x14ac:dyDescent="0.25">
      <c r="A54" s="10"/>
      <c r="B54" s="10"/>
      <c r="C54" s="20">
        <f>C51+C47+C43</f>
        <v>0</v>
      </c>
      <c r="D54" s="10"/>
      <c r="E54" s="129">
        <f>E51+E47+E43</f>
        <v>0</v>
      </c>
    </row>
    <row r="55" spans="1:6" ht="33" customHeight="1" thickBot="1" x14ac:dyDescent="0.25">
      <c r="A55" s="46" t="s">
        <v>0</v>
      </c>
      <c r="B55" s="82"/>
      <c r="C55" s="51">
        <f>C54+C39</f>
        <v>76.7</v>
      </c>
      <c r="D55" s="83"/>
      <c r="E55" s="52">
        <f>E39+E54</f>
        <v>409225</v>
      </c>
    </row>
    <row r="56" spans="1:6" ht="30" customHeight="1" x14ac:dyDescent="0.2">
      <c r="A56" s="47"/>
      <c r="B56" s="50"/>
      <c r="C56" s="53" t="s">
        <v>4</v>
      </c>
      <c r="D56" s="48" t="s">
        <v>5</v>
      </c>
      <c r="E56" s="49" t="s">
        <v>6</v>
      </c>
    </row>
    <row r="57" spans="1:6" s="103" customFormat="1" ht="155.25" customHeight="1" x14ac:dyDescent="0.2">
      <c r="A57" s="104" t="s">
        <v>139</v>
      </c>
      <c r="B57" s="122" t="s">
        <v>181</v>
      </c>
      <c r="C57" s="101" t="s">
        <v>71</v>
      </c>
      <c r="D57" s="101" t="s">
        <v>8</v>
      </c>
      <c r="E57" s="102" t="s">
        <v>63</v>
      </c>
    </row>
    <row r="58" spans="1:6" ht="30" customHeight="1" x14ac:dyDescent="0.2">
      <c r="A58" s="54"/>
      <c r="B58" s="55"/>
      <c r="C58" s="48" t="s">
        <v>4</v>
      </c>
      <c r="D58" s="48" t="s">
        <v>5</v>
      </c>
      <c r="E58" s="49" t="s">
        <v>6</v>
      </c>
    </row>
    <row r="59" spans="1:6" ht="21" customHeight="1" x14ac:dyDescent="0.2">
      <c r="A59" s="6" t="s">
        <v>9</v>
      </c>
      <c r="B59" s="4" t="s">
        <v>249</v>
      </c>
      <c r="C59" s="15">
        <v>150</v>
      </c>
      <c r="D59" s="11">
        <v>20</v>
      </c>
      <c r="E59" s="128">
        <f>C59*D59</f>
        <v>3000</v>
      </c>
    </row>
    <row r="60" spans="1:6" ht="78" customHeight="1" x14ac:dyDescent="0.2">
      <c r="A60" s="6" t="s">
        <v>9</v>
      </c>
      <c r="B60" s="11" t="s">
        <v>250</v>
      </c>
      <c r="C60" s="4">
        <v>25</v>
      </c>
      <c r="D60" s="11">
        <v>3000</v>
      </c>
      <c r="E60" s="128">
        <v>0</v>
      </c>
      <c r="F60" s="161"/>
    </row>
    <row r="61" spans="1:6" ht="50.25" customHeight="1" x14ac:dyDescent="0.2">
      <c r="A61" s="6" t="s">
        <v>9</v>
      </c>
      <c r="B61" s="11" t="s">
        <v>254</v>
      </c>
      <c r="C61" s="15">
        <v>50</v>
      </c>
      <c r="D61" s="11">
        <v>40</v>
      </c>
      <c r="E61" s="128">
        <f>C61*D61</f>
        <v>2000</v>
      </c>
    </row>
    <row r="62" spans="1:6" ht="43.5" customHeight="1" x14ac:dyDescent="0.2">
      <c r="A62" s="3" t="s">
        <v>58</v>
      </c>
      <c r="B62" s="11" t="s">
        <v>234</v>
      </c>
      <c r="C62" s="15">
        <v>450</v>
      </c>
      <c r="D62" s="11">
        <v>100</v>
      </c>
      <c r="E62" s="128">
        <f t="shared" ref="E62:E74" si="4">C62*D62</f>
        <v>45000</v>
      </c>
    </row>
    <row r="63" spans="1:6" ht="39" customHeight="1" x14ac:dyDescent="0.2">
      <c r="A63" s="3" t="s">
        <v>59</v>
      </c>
      <c r="B63" s="4" t="s">
        <v>255</v>
      </c>
      <c r="C63" s="15">
        <v>50</v>
      </c>
      <c r="D63" s="11">
        <f>2612+126</f>
        <v>2738</v>
      </c>
      <c r="E63" s="128">
        <f t="shared" si="4"/>
        <v>136900</v>
      </c>
    </row>
    <row r="64" spans="1:6" ht="68.25" customHeight="1" x14ac:dyDescent="0.2">
      <c r="A64" s="6" t="s">
        <v>10</v>
      </c>
      <c r="B64" s="11" t="s">
        <v>235</v>
      </c>
      <c r="C64" s="15">
        <v>178</v>
      </c>
      <c r="D64" s="11">
        <v>20</v>
      </c>
      <c r="E64" s="128">
        <f t="shared" si="4"/>
        <v>3560</v>
      </c>
    </row>
    <row r="65" spans="1:6" ht="65.25" customHeight="1" x14ac:dyDescent="0.2">
      <c r="A65" s="6" t="s">
        <v>149</v>
      </c>
      <c r="B65" s="11" t="s">
        <v>256</v>
      </c>
      <c r="C65" s="15">
        <v>16.25</v>
      </c>
      <c r="D65" s="11">
        <v>800</v>
      </c>
      <c r="E65" s="128">
        <f t="shared" si="4"/>
        <v>13000</v>
      </c>
      <c r="F65" s="68" t="str">
        <f>IF(E65&gt;0, "Ne s'agit-il pas d'un acte du RIHN ou de la liste complémentaire ? Si c'est le cas, il convient de l'indiquer à la ligne correspondante ci-dessous.","")</f>
        <v>Ne s'agit-il pas d'un acte du RIHN ou de la liste complémentaire ? Si c'est le cas, il convient de l'indiquer à la ligne correspondante ci-dessous.</v>
      </c>
    </row>
    <row r="66" spans="1:6" ht="123.75" customHeight="1" x14ac:dyDescent="0.2">
      <c r="A66" s="6" t="s">
        <v>150</v>
      </c>
      <c r="B66" s="11" t="s">
        <v>257</v>
      </c>
      <c r="C66" s="15">
        <v>150</v>
      </c>
      <c r="D66" s="11">
        <v>100</v>
      </c>
      <c r="E66" s="128">
        <f t="shared" si="4"/>
        <v>15000</v>
      </c>
      <c r="F66" s="68" t="str">
        <f>IF(E66&gt;0, "Ne s'agit-il pas d'un acte du RIHN ou de la liste complémentaire ? Si c'est le cas, il convient de l'indiquer à la ligne correspondante ci-dessous.","")</f>
        <v>Ne s'agit-il pas d'un acte du RIHN ou de la liste complémentaire ? Si c'est le cas, il convient de l'indiquer à la ligne correspondante ci-dessous.</v>
      </c>
    </row>
    <row r="67" spans="1:6" ht="44.25" x14ac:dyDescent="0.2">
      <c r="A67" s="3" t="s">
        <v>147</v>
      </c>
      <c r="B67" s="4"/>
      <c r="C67" s="15"/>
      <c r="D67" s="11"/>
      <c r="E67" s="131">
        <v>0</v>
      </c>
    </row>
    <row r="68" spans="1:6" ht="44.25" x14ac:dyDescent="0.2">
      <c r="A68" s="3" t="s">
        <v>47</v>
      </c>
      <c r="B68" s="4"/>
      <c r="C68" s="15"/>
      <c r="D68" s="11"/>
      <c r="E68" s="128">
        <f t="shared" si="4"/>
        <v>0</v>
      </c>
    </row>
    <row r="69" spans="1:6" ht="51.75" customHeight="1" x14ac:dyDescent="0.2">
      <c r="A69" s="6" t="s">
        <v>11</v>
      </c>
      <c r="B69" s="11" t="s">
        <v>258</v>
      </c>
      <c r="C69" s="15">
        <v>20</v>
      </c>
      <c r="D69" s="11">
        <v>50</v>
      </c>
      <c r="E69" s="128">
        <f t="shared" si="4"/>
        <v>1000</v>
      </c>
    </row>
    <row r="70" spans="1:6" ht="21" customHeight="1" x14ac:dyDescent="0.2">
      <c r="A70" s="6" t="s">
        <v>11</v>
      </c>
      <c r="B70" s="4"/>
      <c r="C70" s="15"/>
      <c r="D70" s="11"/>
      <c r="E70" s="128"/>
    </row>
    <row r="71" spans="1:6" ht="36" customHeight="1" x14ac:dyDescent="0.2">
      <c r="A71" s="6" t="s">
        <v>12</v>
      </c>
      <c r="B71" s="4" t="s">
        <v>259</v>
      </c>
      <c r="C71" s="15">
        <v>200</v>
      </c>
      <c r="D71" s="11">
        <f>6*12</f>
        <v>72</v>
      </c>
      <c r="E71" s="128">
        <f t="shared" si="4"/>
        <v>14400</v>
      </c>
    </row>
    <row r="72" spans="1:6" ht="33" customHeight="1" x14ac:dyDescent="0.2">
      <c r="A72" s="3" t="s">
        <v>13</v>
      </c>
      <c r="B72" s="4"/>
      <c r="C72" s="15"/>
      <c r="D72" s="11"/>
      <c r="E72" s="128">
        <f t="shared" si="4"/>
        <v>0</v>
      </c>
    </row>
    <row r="73" spans="1:6" ht="33" customHeight="1" x14ac:dyDescent="0.2">
      <c r="A73" s="6" t="s">
        <v>14</v>
      </c>
      <c r="B73" s="4"/>
      <c r="C73" s="15"/>
      <c r="D73" s="11"/>
      <c r="E73" s="128">
        <f t="shared" si="4"/>
        <v>0</v>
      </c>
    </row>
    <row r="74" spans="1:6" ht="21" customHeight="1" x14ac:dyDescent="0.2">
      <c r="A74" s="6" t="s">
        <v>7</v>
      </c>
      <c r="B74" s="4"/>
      <c r="C74" s="15"/>
      <c r="D74" s="11"/>
      <c r="E74" s="128">
        <f t="shared" si="4"/>
        <v>0</v>
      </c>
    </row>
    <row r="75" spans="1:6" ht="33" customHeight="1" x14ac:dyDescent="0.2">
      <c r="A75" s="6" t="s">
        <v>89</v>
      </c>
      <c r="B75" s="4"/>
      <c r="C75" s="15"/>
      <c r="D75" s="11"/>
      <c r="E75" s="131">
        <v>0</v>
      </c>
    </row>
    <row r="76" spans="1:6" ht="30" customHeight="1" x14ac:dyDescent="0.2">
      <c r="A76" s="56" t="s">
        <v>1</v>
      </c>
      <c r="B76" s="56"/>
      <c r="C76" s="57"/>
      <c r="D76" s="58"/>
      <c r="E76" s="132">
        <f>SUM(E59:E74)</f>
        <v>233860</v>
      </c>
    </row>
    <row r="77" spans="1:6" s="103" customFormat="1" ht="142.5" customHeight="1" x14ac:dyDescent="0.2">
      <c r="A77" s="104" t="s">
        <v>140</v>
      </c>
      <c r="B77" s="104" t="s">
        <v>182</v>
      </c>
      <c r="C77" s="101" t="s">
        <v>72</v>
      </c>
      <c r="D77" s="101" t="s">
        <v>8</v>
      </c>
      <c r="E77" s="102" t="s">
        <v>63</v>
      </c>
    </row>
    <row r="78" spans="1:6" ht="30" customHeight="1" x14ac:dyDescent="0.2">
      <c r="A78" s="54"/>
      <c r="B78" s="55"/>
      <c r="C78" s="48" t="s">
        <v>4</v>
      </c>
      <c r="D78" s="48" t="s">
        <v>5</v>
      </c>
      <c r="E78" s="49" t="s">
        <v>6</v>
      </c>
    </row>
    <row r="79" spans="1:6" ht="28.5" x14ac:dyDescent="0.2">
      <c r="A79" s="3" t="s">
        <v>15</v>
      </c>
      <c r="B79" s="11" t="s">
        <v>236</v>
      </c>
      <c r="C79" s="15">
        <v>500</v>
      </c>
      <c r="D79" s="11">
        <v>6</v>
      </c>
      <c r="E79" s="128">
        <f>C79*D79</f>
        <v>3000</v>
      </c>
    </row>
    <row r="80" spans="1:6" ht="28.5" customHeight="1" x14ac:dyDescent="0.2">
      <c r="A80" s="3" t="s">
        <v>15</v>
      </c>
      <c r="B80" s="11" t="s">
        <v>247</v>
      </c>
      <c r="C80" s="15">
        <v>300</v>
      </c>
      <c r="D80" s="11">
        <v>6</v>
      </c>
      <c r="E80" s="128">
        <f>C80*D80</f>
        <v>1800</v>
      </c>
    </row>
    <row r="81" spans="1:5" ht="33" customHeight="1" x14ac:dyDescent="0.2">
      <c r="A81" s="3" t="s">
        <v>16</v>
      </c>
      <c r="B81" s="11" t="s">
        <v>237</v>
      </c>
      <c r="C81" s="15">
        <v>50</v>
      </c>
      <c r="D81" s="11">
        <f>6*12*2</f>
        <v>144</v>
      </c>
      <c r="E81" s="128">
        <f t="shared" ref="E81:E96" si="5">C81*D81</f>
        <v>7200</v>
      </c>
    </row>
    <row r="82" spans="1:5" ht="21" customHeight="1" x14ac:dyDescent="0.2">
      <c r="A82" s="3" t="s">
        <v>16</v>
      </c>
      <c r="B82" s="4" t="s">
        <v>238</v>
      </c>
      <c r="C82" s="15">
        <v>25</v>
      </c>
      <c r="D82" s="11">
        <f>5*6*12</f>
        <v>360</v>
      </c>
      <c r="E82" s="128">
        <f t="shared" si="5"/>
        <v>9000</v>
      </c>
    </row>
    <row r="83" spans="1:5" ht="33" customHeight="1" x14ac:dyDescent="0.2">
      <c r="A83" s="6" t="s">
        <v>17</v>
      </c>
      <c r="B83" s="11" t="s">
        <v>239</v>
      </c>
      <c r="C83" s="15">
        <v>60</v>
      </c>
      <c r="D83" s="11">
        <v>20</v>
      </c>
      <c r="E83" s="128">
        <f t="shared" si="5"/>
        <v>1200</v>
      </c>
    </row>
    <row r="84" spans="1:5" ht="29.25" x14ac:dyDescent="0.2">
      <c r="A84" s="6" t="s">
        <v>18</v>
      </c>
      <c r="B84" s="11"/>
      <c r="C84" s="15"/>
      <c r="D84" s="11"/>
      <c r="E84" s="128">
        <f t="shared" si="5"/>
        <v>0</v>
      </c>
    </row>
    <row r="85" spans="1:5" ht="42.75" x14ac:dyDescent="0.2">
      <c r="A85" s="6" t="s">
        <v>19</v>
      </c>
      <c r="B85" s="11" t="s">
        <v>260</v>
      </c>
      <c r="C85" s="15">
        <v>20</v>
      </c>
      <c r="D85" s="11">
        <v>20</v>
      </c>
      <c r="E85" s="128">
        <f t="shared" si="5"/>
        <v>400</v>
      </c>
    </row>
    <row r="86" spans="1:5" ht="181.5" customHeight="1" x14ac:dyDescent="0.2">
      <c r="A86" s="6" t="s">
        <v>20</v>
      </c>
      <c r="B86" s="158" t="s">
        <v>240</v>
      </c>
      <c r="C86" s="4">
        <v>468</v>
      </c>
      <c r="D86" s="11">
        <v>32</v>
      </c>
      <c r="E86" s="128">
        <f t="shared" si="5"/>
        <v>14976</v>
      </c>
    </row>
    <row r="87" spans="1:5" ht="33" customHeight="1" x14ac:dyDescent="0.2">
      <c r="A87" s="6" t="s">
        <v>21</v>
      </c>
      <c r="B87" s="4" t="s">
        <v>246</v>
      </c>
      <c r="C87" s="15">
        <v>3000</v>
      </c>
      <c r="D87" s="11">
        <v>1</v>
      </c>
      <c r="E87" s="128">
        <f t="shared" si="5"/>
        <v>3000</v>
      </c>
    </row>
    <row r="88" spans="1:5" ht="21" customHeight="1" x14ac:dyDescent="0.2">
      <c r="A88" s="6" t="s">
        <v>22</v>
      </c>
      <c r="B88" s="4"/>
      <c r="C88" s="15"/>
      <c r="D88" s="11"/>
      <c r="E88" s="128">
        <f t="shared" si="5"/>
        <v>0</v>
      </c>
    </row>
    <row r="89" spans="1:5" ht="107.25" customHeight="1" x14ac:dyDescent="0.2">
      <c r="A89" s="6" t="s">
        <v>23</v>
      </c>
      <c r="B89" s="11" t="s">
        <v>244</v>
      </c>
      <c r="C89" s="15">
        <v>425</v>
      </c>
      <c r="D89" s="11">
        <f>6*20</f>
        <v>120</v>
      </c>
      <c r="E89" s="128">
        <f t="shared" si="5"/>
        <v>51000</v>
      </c>
    </row>
    <row r="90" spans="1:5" ht="107.25" customHeight="1" x14ac:dyDescent="0.2">
      <c r="A90" s="6" t="s">
        <v>23</v>
      </c>
      <c r="B90" s="11" t="s">
        <v>245</v>
      </c>
      <c r="C90" s="15">
        <v>24</v>
      </c>
      <c r="D90" s="11">
        <v>72</v>
      </c>
      <c r="E90" s="128">
        <f t="shared" si="5"/>
        <v>1728</v>
      </c>
    </row>
    <row r="91" spans="1:5" ht="33" customHeight="1" x14ac:dyDescent="0.2">
      <c r="A91" s="6" t="s">
        <v>64</v>
      </c>
      <c r="B91" s="4"/>
      <c r="C91" s="15"/>
      <c r="D91" s="11"/>
      <c r="E91" s="128">
        <f t="shared" si="5"/>
        <v>0</v>
      </c>
    </row>
    <row r="92" spans="1:5" ht="30" customHeight="1" x14ac:dyDescent="0.2">
      <c r="A92" s="6" t="s">
        <v>24</v>
      </c>
      <c r="B92" s="4"/>
      <c r="C92" s="15"/>
      <c r="D92" s="11"/>
      <c r="E92" s="128">
        <f t="shared" si="5"/>
        <v>0</v>
      </c>
    </row>
    <row r="93" spans="1:5" ht="21" customHeight="1" x14ac:dyDescent="0.2">
      <c r="A93" s="6" t="s">
        <v>25</v>
      </c>
      <c r="B93" s="4" t="s">
        <v>243</v>
      </c>
      <c r="C93" s="15">
        <v>80</v>
      </c>
      <c r="D93" s="11">
        <v>20</v>
      </c>
      <c r="E93" s="128">
        <f t="shared" si="5"/>
        <v>1600</v>
      </c>
    </row>
    <row r="94" spans="1:5" ht="47.25" customHeight="1" x14ac:dyDescent="0.2">
      <c r="A94" s="6" t="s">
        <v>26</v>
      </c>
      <c r="B94" s="11" t="s">
        <v>241</v>
      </c>
      <c r="C94" s="15">
        <v>150</v>
      </c>
      <c r="D94" s="11">
        <v>300</v>
      </c>
      <c r="E94" s="128">
        <f t="shared" si="5"/>
        <v>45000</v>
      </c>
    </row>
    <row r="95" spans="1:5" ht="21" customHeight="1" x14ac:dyDescent="0.2">
      <c r="A95" s="6" t="s">
        <v>27</v>
      </c>
      <c r="B95" s="4"/>
      <c r="C95" s="15"/>
      <c r="D95" s="11"/>
      <c r="E95" s="128">
        <f t="shared" si="5"/>
        <v>0</v>
      </c>
    </row>
    <row r="96" spans="1:5" ht="21" customHeight="1" x14ac:dyDescent="0.2">
      <c r="A96" s="6" t="s">
        <v>65</v>
      </c>
      <c r="B96" s="4" t="s">
        <v>242</v>
      </c>
      <c r="C96" s="15">
        <v>3000</v>
      </c>
      <c r="D96" s="11">
        <v>1</v>
      </c>
      <c r="E96" s="128">
        <f t="shared" si="5"/>
        <v>3000</v>
      </c>
    </row>
    <row r="97" spans="1:5" ht="30" customHeight="1" x14ac:dyDescent="0.2">
      <c r="A97" s="56" t="s">
        <v>2</v>
      </c>
      <c r="B97" s="56"/>
      <c r="C97" s="57"/>
      <c r="D97" s="58"/>
      <c r="E97" s="132">
        <f>SUM(E79:E96)</f>
        <v>142904</v>
      </c>
    </row>
    <row r="98" spans="1:5" ht="12.75" customHeight="1" thickBot="1" x14ac:dyDescent="0.25">
      <c r="A98" s="16"/>
      <c r="B98" s="70"/>
      <c r="C98" s="84"/>
      <c r="D98" s="84"/>
      <c r="E98" s="84"/>
    </row>
    <row r="99" spans="1:5" ht="45.75" customHeight="1" x14ac:dyDescent="0.2">
      <c r="A99" s="602" t="s">
        <v>151</v>
      </c>
      <c r="B99" s="603"/>
      <c r="C99" s="85"/>
      <c r="D99" s="84"/>
      <c r="E99" s="86"/>
    </row>
    <row r="100" spans="1:5" ht="30" customHeight="1" x14ac:dyDescent="0.2">
      <c r="A100" s="59" t="s">
        <v>67</v>
      </c>
      <c r="B100" s="133">
        <f>E97+E76+E55</f>
        <v>785989</v>
      </c>
      <c r="C100" s="85"/>
      <c r="D100" s="84"/>
      <c r="E100" s="86"/>
    </row>
    <row r="101" spans="1:5" ht="12.75" customHeight="1" x14ac:dyDescent="0.2">
      <c r="A101" s="39" t="s">
        <v>121</v>
      </c>
      <c r="B101" s="40">
        <v>0.1</v>
      </c>
      <c r="C101" s="85"/>
      <c r="D101" s="84"/>
      <c r="E101" s="86"/>
    </row>
    <row r="102" spans="1:5" s="88" customFormat="1" ht="30" customHeight="1" x14ac:dyDescent="0.25">
      <c r="A102" s="59" t="s">
        <v>3</v>
      </c>
      <c r="B102" s="134">
        <f>IF(B101&gt;0.1,"Le taux de majoration pour frais de gestion est plafonné à 10 %",E55*B101)</f>
        <v>40922.5</v>
      </c>
      <c r="C102" s="87"/>
      <c r="D102" s="87"/>
      <c r="E102" s="87"/>
    </row>
    <row r="103" spans="1:5" ht="12.75" customHeight="1" x14ac:dyDescent="0.2">
      <c r="A103" s="89"/>
      <c r="B103" s="90"/>
      <c r="C103" s="85"/>
      <c r="D103" s="84"/>
      <c r="E103" s="86"/>
    </row>
    <row r="104" spans="1:5" s="88" customFormat="1" ht="30" customHeight="1" x14ac:dyDescent="0.25">
      <c r="A104" s="59" t="s">
        <v>118</v>
      </c>
      <c r="B104" s="134">
        <f>B100+B102</f>
        <v>826911.5</v>
      </c>
      <c r="C104" s="87"/>
    </row>
    <row r="105" spans="1:5" ht="15.75" thickBot="1" x14ac:dyDescent="0.3">
      <c r="A105" s="31"/>
      <c r="B105" s="32"/>
      <c r="C105" s="9"/>
    </row>
    <row r="106" spans="1:5" ht="15" x14ac:dyDescent="0.25">
      <c r="A106" s="19"/>
      <c r="B106" s="8"/>
      <c r="C106" s="9"/>
    </row>
    <row r="107" spans="1:5" ht="30" customHeight="1" x14ac:dyDescent="0.2">
      <c r="A107" s="47" t="s">
        <v>68</v>
      </c>
      <c r="B107" s="57">
        <f>C55</f>
        <v>76.7</v>
      </c>
      <c r="C107" s="85"/>
      <c r="D107" s="68"/>
      <c r="E107" s="68"/>
    </row>
    <row r="109" spans="1:5" ht="30" customHeight="1" x14ac:dyDescent="0.2">
      <c r="A109" s="47" t="s">
        <v>69</v>
      </c>
      <c r="B109" s="56">
        <f>B107/12</f>
        <v>6.3916666666666666</v>
      </c>
      <c r="C109" s="86"/>
      <c r="D109" s="84"/>
      <c r="E109" s="86"/>
    </row>
    <row r="112" spans="1:5" ht="30" x14ac:dyDescent="0.25">
      <c r="A112" s="60" t="s">
        <v>161</v>
      </c>
      <c r="B112" s="61">
        <f>IF(B$104=0,"",(E55+B102)/B$104)</f>
        <v>0.54437203981320859</v>
      </c>
    </row>
    <row r="113" spans="1:5" ht="30" x14ac:dyDescent="0.25">
      <c r="A113" s="60" t="s">
        <v>162</v>
      </c>
      <c r="B113" s="61">
        <f>IF(B$104=0,"",E76/B$104)</f>
        <v>0.28281140122008219</v>
      </c>
    </row>
    <row r="114" spans="1:5" ht="30" x14ac:dyDescent="0.25">
      <c r="A114" s="60" t="s">
        <v>163</v>
      </c>
      <c r="B114" s="61">
        <f>IF(B$104=0,"",E97/B$104)</f>
        <v>0.17281655896670925</v>
      </c>
    </row>
    <row r="116" spans="1:5" ht="30" customHeight="1" x14ac:dyDescent="0.2">
      <c r="A116" s="47" t="s">
        <v>46</v>
      </c>
      <c r="B116" s="135">
        <f>IF(B104=0,"",B104/B6)</f>
        <v>2756.3716666666664</v>
      </c>
    </row>
    <row r="117" spans="1:5" ht="9" customHeight="1" x14ac:dyDescent="0.2"/>
    <row r="118" spans="1:5" ht="9" customHeight="1" x14ac:dyDescent="0.2"/>
    <row r="119" spans="1:5" ht="9" customHeight="1" x14ac:dyDescent="0.2"/>
    <row r="120" spans="1:5" ht="9" customHeight="1" x14ac:dyDescent="0.2"/>
    <row r="121" spans="1:5" ht="34.5" customHeight="1" thickBot="1" x14ac:dyDescent="0.25">
      <c r="A121" s="596" t="s">
        <v>113</v>
      </c>
      <c r="B121" s="597"/>
      <c r="C121" s="597"/>
      <c r="D121" s="597"/>
      <c r="E121" s="598"/>
    </row>
    <row r="122" spans="1:5" s="103" customFormat="1" ht="41.25" customHeight="1" x14ac:dyDescent="0.2">
      <c r="A122" s="612" t="s">
        <v>114</v>
      </c>
      <c r="B122" s="618" t="s">
        <v>126</v>
      </c>
      <c r="C122" s="618" t="s">
        <v>115</v>
      </c>
      <c r="D122" s="608" t="s">
        <v>116</v>
      </c>
      <c r="E122" s="609"/>
    </row>
    <row r="123" spans="1:5" s="103" customFormat="1" ht="15" hidden="1" customHeight="1" x14ac:dyDescent="0.2">
      <c r="A123" s="613"/>
      <c r="B123" s="619"/>
      <c r="C123" s="619"/>
      <c r="D123" s="610"/>
      <c r="E123" s="611"/>
    </row>
    <row r="124" spans="1:5" s="103" customFormat="1" ht="15" x14ac:dyDescent="0.2">
      <c r="A124" s="613"/>
      <c r="B124" s="619"/>
      <c r="C124" s="619"/>
      <c r="D124" s="604" t="s">
        <v>111</v>
      </c>
      <c r="E124" s="606" t="s">
        <v>112</v>
      </c>
    </row>
    <row r="125" spans="1:5" s="103" customFormat="1" ht="21" customHeight="1" thickBot="1" x14ac:dyDescent="0.25">
      <c r="A125" s="614"/>
      <c r="B125" s="619"/>
      <c r="C125" s="619"/>
      <c r="D125" s="605"/>
      <c r="E125" s="607"/>
    </row>
    <row r="126" spans="1:5" s="80" customFormat="1" ht="25.5" customHeight="1" x14ac:dyDescent="0.25">
      <c r="A126" s="599" t="s">
        <v>251</v>
      </c>
      <c r="B126" s="686" t="s">
        <v>252</v>
      </c>
      <c r="C126" s="105" t="s">
        <v>55</v>
      </c>
      <c r="D126" s="108"/>
      <c r="E126" s="108"/>
    </row>
    <row r="127" spans="1:5" s="80" customFormat="1" ht="25.5" customHeight="1" x14ac:dyDescent="0.25">
      <c r="A127" s="600"/>
      <c r="B127" s="687"/>
      <c r="C127" s="106" t="s">
        <v>56</v>
      </c>
      <c r="D127" s="160">
        <v>75000</v>
      </c>
      <c r="E127" s="109"/>
    </row>
    <row r="128" spans="1:5" s="80" customFormat="1" ht="25.5" customHeight="1" x14ac:dyDescent="0.25">
      <c r="A128" s="600"/>
      <c r="B128" s="687"/>
      <c r="C128" s="106" t="s">
        <v>66</v>
      </c>
      <c r="D128" s="109"/>
      <c r="E128" s="109"/>
    </row>
    <row r="129" spans="1:5" s="80" customFormat="1" ht="25.5" customHeight="1" thickBot="1" x14ac:dyDescent="0.3">
      <c r="A129" s="601"/>
      <c r="B129" s="688"/>
      <c r="C129" s="107" t="s">
        <v>57</v>
      </c>
      <c r="D129" s="110"/>
      <c r="E129" s="110"/>
    </row>
    <row r="130" spans="1:5" s="80" customFormat="1" ht="25.5" customHeight="1" x14ac:dyDescent="0.25">
      <c r="A130" s="599" t="s">
        <v>251</v>
      </c>
      <c r="B130" s="686" t="s">
        <v>253</v>
      </c>
      <c r="C130" s="105" t="s">
        <v>55</v>
      </c>
      <c r="D130" s="108"/>
      <c r="E130" s="162">
        <v>14067</v>
      </c>
    </row>
    <row r="131" spans="1:5" s="80" customFormat="1" ht="25.5" customHeight="1" x14ac:dyDescent="0.25">
      <c r="A131" s="600"/>
      <c r="B131" s="687"/>
      <c r="C131" s="106" t="s">
        <v>56</v>
      </c>
      <c r="D131" s="109"/>
      <c r="E131" s="109"/>
    </row>
    <row r="132" spans="1:5" s="80" customFormat="1" ht="25.5" customHeight="1" x14ac:dyDescent="0.25">
      <c r="A132" s="600"/>
      <c r="B132" s="687"/>
      <c r="C132" s="106" t="s">
        <v>66</v>
      </c>
      <c r="D132" s="109"/>
      <c r="E132" s="109"/>
    </row>
    <row r="133" spans="1:5" s="80" customFormat="1" ht="71.25" customHeight="1" thickBot="1" x14ac:dyDescent="0.3">
      <c r="A133" s="601"/>
      <c r="B133" s="688"/>
      <c r="C133" s="107" t="s">
        <v>57</v>
      </c>
      <c r="D133" s="110"/>
      <c r="E133" s="110"/>
    </row>
    <row r="134" spans="1:5" s="80" customFormat="1" ht="25.5" customHeight="1" x14ac:dyDescent="0.25">
      <c r="A134" s="599"/>
      <c r="B134" s="615"/>
      <c r="C134" s="105" t="s">
        <v>55</v>
      </c>
      <c r="D134" s="108"/>
      <c r="E134" s="108"/>
    </row>
    <row r="135" spans="1:5" s="80" customFormat="1" ht="25.5" customHeight="1" x14ac:dyDescent="0.25">
      <c r="A135" s="600"/>
      <c r="B135" s="616"/>
      <c r="C135" s="106" t="s">
        <v>56</v>
      </c>
      <c r="D135" s="109"/>
      <c r="E135" s="109"/>
    </row>
    <row r="136" spans="1:5" s="80" customFormat="1" ht="25.5" customHeight="1" x14ac:dyDescent="0.25">
      <c r="A136" s="600"/>
      <c r="B136" s="616"/>
      <c r="C136" s="106" t="s">
        <v>66</v>
      </c>
      <c r="D136" s="109"/>
      <c r="E136" s="109"/>
    </row>
    <row r="137" spans="1:5" s="80" customFormat="1" ht="25.5" customHeight="1" thickBot="1" x14ac:dyDescent="0.3">
      <c r="A137" s="601"/>
      <c r="B137" s="617"/>
      <c r="C137" s="107" t="s">
        <v>57</v>
      </c>
      <c r="D137" s="110"/>
      <c r="E137" s="110"/>
    </row>
    <row r="138" spans="1:5" ht="27.75" customHeight="1" x14ac:dyDescent="0.2">
      <c r="A138" s="91"/>
      <c r="C138" s="62" t="s">
        <v>119</v>
      </c>
      <c r="D138" s="63">
        <f>SUM(D126:D137)</f>
        <v>75000</v>
      </c>
      <c r="E138" s="112"/>
    </row>
    <row r="139" spans="1:5" ht="30" x14ac:dyDescent="0.2">
      <c r="A139" s="92"/>
      <c r="B139" s="93"/>
      <c r="C139" s="62" t="s">
        <v>122</v>
      </c>
      <c r="D139" s="112"/>
      <c r="E139" s="63">
        <f>SUM(E126:E137)</f>
        <v>14067</v>
      </c>
    </row>
    <row r="140" spans="1:5" ht="15.75" thickBot="1" x14ac:dyDescent="0.25">
      <c r="C140" s="33"/>
      <c r="D140" s="70"/>
      <c r="E140" s="34"/>
    </row>
    <row r="141" spans="1:5" ht="15" x14ac:dyDescent="0.2">
      <c r="A141" s="94"/>
      <c r="B141" s="111" t="s">
        <v>117</v>
      </c>
      <c r="C141" s="33"/>
      <c r="D141" s="70"/>
      <c r="E141" s="34"/>
    </row>
    <row r="142" spans="1:5" ht="20.25" customHeight="1" x14ac:dyDescent="0.2">
      <c r="A142" s="35" t="s">
        <v>118</v>
      </c>
      <c r="B142" s="36">
        <f>B104</f>
        <v>826911.5</v>
      </c>
      <c r="C142" s="14"/>
      <c r="D142" s="9"/>
    </row>
    <row r="143" spans="1:5" ht="20.25" customHeight="1" x14ac:dyDescent="0.2">
      <c r="A143" s="35" t="s">
        <v>119</v>
      </c>
      <c r="B143" s="36">
        <f>D138</f>
        <v>75000</v>
      </c>
      <c r="C143" s="14"/>
      <c r="D143" s="9"/>
    </row>
    <row r="144" spans="1:5" ht="20.25" customHeight="1" thickBot="1" x14ac:dyDescent="0.25">
      <c r="A144" s="37" t="s">
        <v>120</v>
      </c>
      <c r="B144" s="38">
        <f>B142+B143</f>
        <v>901911.5</v>
      </c>
    </row>
  </sheetData>
  <sheetProtection algorithmName="SHA-512" hashValue="33VCipOPEKA5q42Jq7eANqIKjY+goTevPdlHzz7IF8EKLfBx6x90r4wR3OSfHmkEecUOnwiZI5h8jA2s150IvA==" saltValue="pvKKqWizuk+8YzZ4so15YA==" spinCount="100000" sheet="1" objects="1" scenarios="1"/>
  <mergeCells count="35">
    <mergeCell ref="A126:A129"/>
    <mergeCell ref="B126:B129"/>
    <mergeCell ref="A130:A133"/>
    <mergeCell ref="A34:B34"/>
    <mergeCell ref="C41:C42"/>
    <mergeCell ref="D41:D42"/>
    <mergeCell ref="A134:A137"/>
    <mergeCell ref="B134:B137"/>
    <mergeCell ref="A43:B43"/>
    <mergeCell ref="A47:B47"/>
    <mergeCell ref="A51:B51"/>
    <mergeCell ref="A99:B99"/>
    <mergeCell ref="A121:E121"/>
    <mergeCell ref="A122:A125"/>
    <mergeCell ref="B122:B125"/>
    <mergeCell ref="C122:C125"/>
    <mergeCell ref="D122:E123"/>
    <mergeCell ref="D124:D125"/>
    <mergeCell ref="E124:E125"/>
    <mergeCell ref="B130:B133"/>
    <mergeCell ref="E41:E42"/>
    <mergeCell ref="A11:E11"/>
    <mergeCell ref="A1:E1"/>
    <mergeCell ref="B7:E7"/>
    <mergeCell ref="B8:E8"/>
    <mergeCell ref="B9:E9"/>
    <mergeCell ref="A10:E10"/>
    <mergeCell ref="A20:B20"/>
    <mergeCell ref="A28:B28"/>
    <mergeCell ref="A12:E12"/>
    <mergeCell ref="A14:E14"/>
    <mergeCell ref="A16:E16"/>
    <mergeCell ref="C18:C19"/>
    <mergeCell ref="D18:D19"/>
    <mergeCell ref="E18:E19"/>
  </mergeCells>
  <dataValidations count="7">
    <dataValidation type="decimal" allowBlank="1" showInputMessage="1" showErrorMessage="1" sqref="C59:C75" xr:uid="{05923177-D3B7-402C-A687-4E7A2FC39534}">
      <formula1>0</formula1>
      <formula2>100000000000000000</formula2>
    </dataValidation>
    <dataValidation type="whole" allowBlank="1" showInputMessage="1" showErrorMessage="1" sqref="D59:D75" xr:uid="{A86F4289-DDC1-4CBD-BE8B-1321C39E77B4}">
      <formula1>0</formula1>
      <formula2>1000000000000000000</formula2>
    </dataValidation>
    <dataValidation type="whole" allowBlank="1" showInputMessage="1" showErrorMessage="1" sqref="E51 E43 E47 C43:D54 D20:D39 C20 C39" xr:uid="{83F9E7EB-9609-4A47-8D09-2D24A56D3386}">
      <formula1>0</formula1>
      <formula2>1000000000</formula2>
    </dataValidation>
    <dataValidation type="decimal" allowBlank="1" showInputMessage="1" showErrorMessage="1" sqref="C79:C96" xr:uid="{80F55B80-669C-4AF9-AC04-73C5FD37A1D8}">
      <formula1>0</formula1>
      <formula2>1000000000000000</formula2>
    </dataValidation>
    <dataValidation type="whole" allowBlank="1" showInputMessage="1" showErrorMessage="1" sqref="D79:D96" xr:uid="{DF429669-0C76-439D-953D-E0F9EE6D7E98}">
      <formula1>0</formula1>
      <formula2>1000000000000000</formula2>
    </dataValidation>
    <dataValidation allowBlank="1" showInputMessage="1" showErrorMessage="1" prompt="Ne RIEN saisir dans ces cellules" sqref="A54 A96 A39 A51 A43 A47 A74 A28 A34 A20" xr:uid="{204050E7-E77F-4530-9FA1-776EFAA6A2AA}"/>
    <dataValidation type="decimal" allowBlank="1" showInputMessage="1" showErrorMessage="1" sqref="C21:C38" xr:uid="{24D75266-6F5C-40F6-9C7E-63F610B5EF7F}">
      <formula1>0</formula1>
      <formula2>1000000000</formula2>
    </dataValidation>
  </dataValidations>
  <hyperlinks>
    <hyperlink ref="B7" r:id="rId1" xr:uid="{C2317299-B76B-49BF-910B-FD9514A8EDDE}"/>
    <hyperlink ref="B9" r:id="rId2" xr:uid="{91BE6470-5692-4A7E-8A0F-C743BE53AEDF}"/>
  </hyperlinks>
  <printOptions horizontalCentered="1" verticalCentered="1" gridLines="1"/>
  <pageMargins left="0" right="0" top="0" bottom="0" header="0.51181102362204722" footer="0.51181102362204722"/>
  <pageSetup paperSize="9" scale="40" fitToHeight="0" orientation="portrait" r:id="rId3"/>
  <headerFooter>
    <oddHeader>&amp;L&amp;F - &amp;A</oddHeader>
    <oddFooter>&amp;R&amp;P/&amp;N</oddFooter>
  </headerFooter>
  <rowBreaks count="2" manualBreakCount="2">
    <brk id="55" max="4" man="1"/>
    <brk id="97" max="4" man="1"/>
  </rowBreaks>
  <drawing r:id="rId4"/>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E1DA9-5702-4C96-940D-CA3CD72FE730}">
  <sheetPr>
    <pageSetUpPr fitToPage="1"/>
  </sheetPr>
  <dimension ref="A1:IW279"/>
  <sheetViews>
    <sheetView topLeftCell="A7" zoomScale="70" zoomScaleNormal="70" workbookViewId="0">
      <selection activeCell="J131" sqref="J131"/>
    </sheetView>
  </sheetViews>
  <sheetFormatPr baseColWidth="10" defaultColWidth="10.85546875" defaultRowHeight="15" x14ac:dyDescent="0.25"/>
  <cols>
    <col min="1" max="1" width="43" style="187" customWidth="1"/>
    <col min="2" max="2" width="21.5703125" style="187" customWidth="1"/>
    <col min="3" max="3" width="8.5703125" style="187" customWidth="1"/>
    <col min="4" max="4" width="13.5703125" style="192" customWidth="1"/>
    <col min="5" max="5" width="4.28515625" style="191" customWidth="1"/>
    <col min="6" max="13" width="3.85546875" style="191" customWidth="1"/>
    <col min="14" max="14" width="3.85546875" style="190" customWidth="1"/>
    <col min="15" max="15" width="14.7109375" style="189" customWidth="1"/>
    <col min="16" max="16" width="27" style="189" customWidth="1"/>
    <col min="17" max="17" width="33.5703125" style="188" customWidth="1"/>
    <col min="18" max="18" width="56.140625" style="188" customWidth="1"/>
    <col min="19" max="23" width="10.85546875" style="188"/>
    <col min="24" max="16384" width="10.85546875" style="187"/>
  </cols>
  <sheetData>
    <row r="1" spans="1:23" s="21" customFormat="1" ht="37.5" customHeight="1" x14ac:dyDescent="0.25">
      <c r="A1" s="692" t="s">
        <v>502</v>
      </c>
      <c r="B1" s="693"/>
      <c r="C1" s="693"/>
      <c r="D1" s="693"/>
      <c r="E1" s="693"/>
      <c r="F1" s="693"/>
      <c r="G1" s="693"/>
      <c r="H1" s="693"/>
      <c r="I1" s="693"/>
      <c r="J1" s="693"/>
      <c r="K1" s="693"/>
      <c r="L1" s="693"/>
      <c r="M1" s="693"/>
      <c r="N1" s="693"/>
      <c r="O1" s="693"/>
      <c r="P1" s="693"/>
      <c r="Q1" s="561"/>
      <c r="R1" s="560"/>
      <c r="S1" s="560"/>
      <c r="T1" s="560"/>
      <c r="U1" s="560"/>
      <c r="V1" s="560"/>
      <c r="W1" s="560"/>
    </row>
    <row r="2" spans="1:23" ht="8.25" customHeight="1" thickBot="1" x14ac:dyDescent="0.3"/>
    <row r="3" spans="1:23" ht="15.75" thickBot="1" x14ac:dyDescent="0.3">
      <c r="A3" s="559" t="s">
        <v>501</v>
      </c>
      <c r="B3" s="689"/>
      <c r="C3" s="690"/>
      <c r="D3" s="690"/>
      <c r="E3" s="690"/>
      <c r="F3" s="690"/>
      <c r="G3" s="690"/>
      <c r="H3" s="690"/>
      <c r="I3" s="690"/>
      <c r="J3" s="690"/>
      <c r="K3" s="690"/>
      <c r="L3" s="690"/>
      <c r="M3" s="690"/>
      <c r="N3" s="690"/>
      <c r="O3" s="690"/>
      <c r="P3" s="691"/>
    </row>
    <row r="4" spans="1:23" ht="15.75" thickBot="1" x14ac:dyDescent="0.3">
      <c r="A4" s="559" t="s">
        <v>500</v>
      </c>
      <c r="B4" s="689"/>
      <c r="C4" s="690"/>
      <c r="D4" s="690"/>
      <c r="E4" s="690"/>
      <c r="F4" s="690"/>
      <c r="G4" s="690"/>
      <c r="H4" s="690"/>
      <c r="I4" s="690"/>
      <c r="J4" s="690"/>
      <c r="K4" s="690"/>
      <c r="L4" s="690"/>
      <c r="M4" s="690"/>
      <c r="N4" s="690"/>
      <c r="O4" s="690"/>
      <c r="P4" s="691"/>
    </row>
    <row r="5" spans="1:23" ht="15.75" thickBot="1" x14ac:dyDescent="0.3">
      <c r="A5" s="559" t="s">
        <v>499</v>
      </c>
      <c r="B5" s="689"/>
      <c r="C5" s="690"/>
      <c r="D5" s="690"/>
      <c r="E5" s="690"/>
      <c r="F5" s="690"/>
      <c r="G5" s="690"/>
      <c r="H5" s="690"/>
      <c r="I5" s="690"/>
      <c r="J5" s="690"/>
      <c r="K5" s="690"/>
      <c r="L5" s="690"/>
      <c r="M5" s="690"/>
      <c r="N5" s="690"/>
      <c r="O5" s="690"/>
      <c r="P5" s="691"/>
    </row>
    <row r="6" spans="1:23" ht="30.75" thickBot="1" x14ac:dyDescent="0.3">
      <c r="A6" s="560" t="s">
        <v>498</v>
      </c>
      <c r="B6" s="689" t="s">
        <v>497</v>
      </c>
      <c r="C6" s="690"/>
      <c r="D6" s="690"/>
      <c r="E6" s="690"/>
      <c r="F6" s="690"/>
      <c r="G6" s="690"/>
      <c r="H6" s="690"/>
      <c r="I6" s="690"/>
      <c r="J6" s="690"/>
      <c r="K6" s="690"/>
      <c r="L6" s="690"/>
      <c r="M6" s="690"/>
      <c r="N6" s="690"/>
      <c r="O6" s="690"/>
      <c r="P6" s="691"/>
    </row>
    <row r="7" spans="1:23" ht="15.75" thickBot="1" x14ac:dyDescent="0.3">
      <c r="A7" s="560" t="s">
        <v>496</v>
      </c>
      <c r="B7" s="689" t="s">
        <v>495</v>
      </c>
      <c r="C7" s="690"/>
      <c r="D7" s="690"/>
      <c r="E7" s="690"/>
      <c r="F7" s="690"/>
      <c r="G7" s="690"/>
      <c r="H7" s="690"/>
      <c r="I7" s="690"/>
      <c r="J7" s="690"/>
      <c r="K7" s="690"/>
      <c r="L7" s="690"/>
      <c r="M7" s="690"/>
      <c r="N7" s="690"/>
      <c r="O7" s="690"/>
      <c r="P7" s="691"/>
    </row>
    <row r="8" spans="1:23" ht="15.75" thickBot="1" x14ac:dyDescent="0.3">
      <c r="A8" s="21" t="s">
        <v>494</v>
      </c>
      <c r="B8" s="689"/>
      <c r="C8" s="690"/>
      <c r="D8" s="690"/>
      <c r="E8" s="690"/>
      <c r="F8" s="690"/>
      <c r="G8" s="690"/>
      <c r="H8" s="690"/>
      <c r="I8" s="690"/>
      <c r="J8" s="690"/>
      <c r="K8" s="690"/>
      <c r="L8" s="690"/>
      <c r="M8" s="690"/>
      <c r="N8" s="690"/>
      <c r="O8" s="690"/>
      <c r="P8" s="691"/>
    </row>
    <row r="9" spans="1:23" ht="15.75" thickBot="1" x14ac:dyDescent="0.3">
      <c r="A9" s="559" t="s">
        <v>493</v>
      </c>
      <c r="B9" s="689"/>
      <c r="C9" s="690"/>
      <c r="D9" s="690"/>
      <c r="E9" s="690"/>
      <c r="F9" s="690"/>
      <c r="G9" s="690"/>
      <c r="H9" s="690"/>
      <c r="I9" s="690"/>
      <c r="J9" s="690"/>
      <c r="K9" s="690"/>
      <c r="L9" s="690"/>
      <c r="M9" s="690"/>
      <c r="N9" s="690"/>
      <c r="O9" s="690"/>
      <c r="P9" s="691"/>
    </row>
    <row r="10" spans="1:23" ht="7.5" customHeight="1" x14ac:dyDescent="0.25"/>
    <row r="11" spans="1:23" ht="17.25" customHeight="1" x14ac:dyDescent="0.25">
      <c r="A11" s="558" t="s">
        <v>492</v>
      </c>
      <c r="B11" s="187" t="s">
        <v>491</v>
      </c>
      <c r="D11" s="191"/>
    </row>
    <row r="12" spans="1:23" ht="17.25" customHeight="1" thickBot="1" x14ac:dyDescent="0.3">
      <c r="A12" s="557" t="s">
        <v>490</v>
      </c>
      <c r="D12" s="191"/>
    </row>
    <row r="13" spans="1:23" ht="15.75" thickBot="1" x14ac:dyDescent="0.3">
      <c r="A13" s="556" t="s">
        <v>489</v>
      </c>
      <c r="B13" s="539"/>
      <c r="C13" s="539"/>
      <c r="D13" s="555"/>
      <c r="E13" s="552"/>
      <c r="F13" s="552"/>
      <c r="G13" s="552"/>
      <c r="H13" s="552"/>
      <c r="I13" s="552"/>
      <c r="J13" s="552"/>
      <c r="K13" s="552"/>
      <c r="L13" s="552"/>
      <c r="M13" s="552"/>
    </row>
    <row r="14" spans="1:23" ht="15.75" thickBot="1" x14ac:dyDescent="0.3">
      <c r="A14" s="554" t="s">
        <v>488</v>
      </c>
      <c r="B14" s="539"/>
      <c r="C14" s="539"/>
      <c r="D14" s="553"/>
      <c r="E14" s="552"/>
      <c r="F14" s="552"/>
      <c r="G14" s="552"/>
      <c r="H14" s="552"/>
      <c r="I14" s="552"/>
      <c r="J14" s="552"/>
      <c r="K14" s="552"/>
      <c r="L14" s="552"/>
      <c r="M14" s="552"/>
    </row>
    <row r="15" spans="1:23" s="542" customFormat="1" ht="15.75" customHeight="1" thickBot="1" x14ac:dyDescent="0.3">
      <c r="A15" s="551" t="s">
        <v>487</v>
      </c>
      <c r="B15" s="550"/>
      <c r="C15" s="550"/>
      <c r="D15" s="549"/>
      <c r="E15" s="548"/>
      <c r="F15" s="548"/>
      <c r="G15" s="548"/>
      <c r="H15" s="548"/>
      <c r="I15" s="548"/>
      <c r="J15" s="548"/>
      <c r="K15" s="548"/>
      <c r="L15" s="548"/>
      <c r="M15" s="548"/>
      <c r="N15" s="545"/>
      <c r="O15" s="544"/>
      <c r="P15" s="544"/>
      <c r="Q15" s="543"/>
      <c r="R15" s="543"/>
      <c r="S15" s="543"/>
      <c r="T15" s="543"/>
      <c r="U15" s="543"/>
      <c r="V15" s="543"/>
      <c r="W15" s="543"/>
    </row>
    <row r="16" spans="1:23" s="542" customFormat="1" ht="7.5" customHeight="1" x14ac:dyDescent="0.2">
      <c r="D16" s="547"/>
      <c r="E16" s="546"/>
      <c r="F16" s="546"/>
      <c r="G16" s="546"/>
      <c r="H16" s="546"/>
      <c r="I16" s="546"/>
      <c r="J16" s="546"/>
      <c r="K16" s="546"/>
      <c r="L16" s="546"/>
      <c r="M16" s="546"/>
      <c r="N16" s="545"/>
      <c r="O16" s="544"/>
      <c r="P16" s="544"/>
      <c r="Q16" s="543"/>
      <c r="R16" s="543"/>
      <c r="S16" s="543"/>
      <c r="T16" s="543"/>
      <c r="U16" s="543"/>
      <c r="V16" s="543"/>
      <c r="W16" s="543"/>
    </row>
    <row r="17" spans="1:257" ht="54.75" customHeight="1" x14ac:dyDescent="0.25">
      <c r="A17" s="697" t="s">
        <v>486</v>
      </c>
      <c r="B17" s="698"/>
      <c r="C17" s="698"/>
      <c r="D17" s="698"/>
      <c r="E17" s="698"/>
      <c r="F17" s="698"/>
      <c r="G17" s="698"/>
      <c r="H17" s="698"/>
      <c r="I17" s="698"/>
      <c r="J17" s="698"/>
      <c r="K17" s="698"/>
      <c r="L17" s="698"/>
      <c r="M17" s="698"/>
      <c r="N17" s="698"/>
      <c r="O17" s="698"/>
      <c r="P17" s="698"/>
      <c r="Q17" s="541"/>
      <c r="R17" s="187"/>
      <c r="S17" s="187"/>
      <c r="T17" s="187"/>
      <c r="U17" s="187"/>
      <c r="V17" s="187"/>
      <c r="W17" s="187"/>
    </row>
    <row r="18" spans="1:257" ht="17.25" customHeight="1" thickBot="1" x14ac:dyDescent="0.3">
      <c r="A18" s="21" t="s">
        <v>485</v>
      </c>
    </row>
    <row r="19" spans="1:257" ht="16.5" customHeight="1" x14ac:dyDescent="0.25">
      <c r="A19" s="539"/>
      <c r="B19" s="699" t="s">
        <v>484</v>
      </c>
      <c r="C19" s="701" t="s">
        <v>483</v>
      </c>
      <c r="D19" s="703" t="s">
        <v>482</v>
      </c>
      <c r="E19" s="705" t="s">
        <v>481</v>
      </c>
      <c r="F19" s="705"/>
      <c r="G19" s="705"/>
      <c r="H19" s="705"/>
      <c r="I19" s="705"/>
      <c r="J19" s="705"/>
      <c r="K19" s="705"/>
      <c r="L19" s="705"/>
      <c r="M19" s="705"/>
      <c r="N19" s="705"/>
      <c r="O19" s="706" t="s">
        <v>480</v>
      </c>
      <c r="P19" s="708" t="s">
        <v>479</v>
      </c>
      <c r="Q19" s="540"/>
    </row>
    <row r="20" spans="1:257" ht="35.25" customHeight="1" thickBot="1" x14ac:dyDescent="0.3">
      <c r="A20" s="539"/>
      <c r="B20" s="700"/>
      <c r="C20" s="702"/>
      <c r="D20" s="704"/>
      <c r="E20" s="538" t="s">
        <v>478</v>
      </c>
      <c r="F20" s="538" t="s">
        <v>477</v>
      </c>
      <c r="G20" s="538" t="s">
        <v>476</v>
      </c>
      <c r="H20" s="538" t="s">
        <v>475</v>
      </c>
      <c r="I20" s="538" t="s">
        <v>474</v>
      </c>
      <c r="J20" s="538" t="s">
        <v>473</v>
      </c>
      <c r="K20" s="538" t="s">
        <v>472</v>
      </c>
      <c r="L20" s="538" t="s">
        <v>471</v>
      </c>
      <c r="M20" s="538" t="s">
        <v>470</v>
      </c>
      <c r="N20" s="538" t="s">
        <v>469</v>
      </c>
      <c r="O20" s="707"/>
      <c r="P20" s="709"/>
      <c r="Q20" s="351" t="s">
        <v>468</v>
      </c>
    </row>
    <row r="21" spans="1:257" ht="81" customHeight="1" x14ac:dyDescent="0.25">
      <c r="A21" s="710" t="s">
        <v>364</v>
      </c>
      <c r="B21" s="711"/>
      <c r="C21" s="711"/>
      <c r="D21" s="711"/>
      <c r="E21" s="711"/>
      <c r="F21" s="711"/>
      <c r="G21" s="711"/>
      <c r="H21" s="711"/>
      <c r="I21" s="711"/>
      <c r="J21" s="711"/>
      <c r="K21" s="711"/>
      <c r="L21" s="711"/>
      <c r="M21" s="711"/>
      <c r="N21" s="711"/>
      <c r="O21" s="711"/>
      <c r="P21" s="712"/>
      <c r="Q21" s="537"/>
    </row>
    <row r="22" spans="1:257" ht="23.25" customHeight="1" x14ac:dyDescent="0.3">
      <c r="A22" s="713" t="s">
        <v>467</v>
      </c>
      <c r="B22" s="714"/>
      <c r="C22" s="714"/>
      <c r="D22" s="714"/>
      <c r="E22" s="714"/>
      <c r="F22" s="714"/>
      <c r="G22" s="714"/>
      <c r="H22" s="714"/>
      <c r="I22" s="714"/>
      <c r="J22" s="714"/>
      <c r="K22" s="714"/>
      <c r="L22" s="714"/>
      <c r="M22" s="714"/>
      <c r="N22" s="714"/>
      <c r="O22" s="714"/>
      <c r="P22" s="536"/>
      <c r="Q22" s="269"/>
    </row>
    <row r="23" spans="1:257" s="531" customFormat="1" ht="144" customHeight="1" x14ac:dyDescent="0.25">
      <c r="A23" s="535" t="s">
        <v>466</v>
      </c>
      <c r="B23" s="440" t="s">
        <v>465</v>
      </c>
      <c r="C23" s="440" t="s">
        <v>460</v>
      </c>
      <c r="D23" s="439">
        <v>150</v>
      </c>
      <c r="E23" s="715"/>
      <c r="F23" s="716"/>
      <c r="G23" s="716"/>
      <c r="H23" s="716"/>
      <c r="I23" s="716"/>
      <c r="J23" s="716"/>
      <c r="K23" s="716"/>
      <c r="L23" s="716"/>
      <c r="M23" s="716"/>
      <c r="N23" s="717"/>
      <c r="O23" s="534">
        <f>D23*E23</f>
        <v>0</v>
      </c>
      <c r="P23" s="533">
        <f>O23*D15</f>
        <v>0</v>
      </c>
      <c r="Q23" s="532" t="s">
        <v>464</v>
      </c>
      <c r="R23" s="516"/>
      <c r="S23" s="516"/>
      <c r="T23" s="516"/>
      <c r="U23" s="516"/>
      <c r="V23" s="516"/>
      <c r="W23" s="516"/>
    </row>
    <row r="24" spans="1:257" ht="21.75" customHeight="1" x14ac:dyDescent="0.3">
      <c r="A24" s="718" t="s">
        <v>463</v>
      </c>
      <c r="B24" s="719"/>
      <c r="C24" s="719"/>
      <c r="D24" s="719"/>
      <c r="E24" s="719"/>
      <c r="F24" s="719"/>
      <c r="G24" s="719"/>
      <c r="H24" s="719"/>
      <c r="I24" s="719"/>
      <c r="J24" s="719"/>
      <c r="K24" s="719"/>
      <c r="L24" s="719"/>
      <c r="M24" s="719"/>
      <c r="N24" s="719"/>
      <c r="O24" s="720"/>
      <c r="P24" s="530"/>
      <c r="Q24" s="528"/>
      <c r="R24" s="198"/>
      <c r="S24" s="198"/>
      <c r="T24" s="198"/>
      <c r="U24" s="198"/>
      <c r="V24" s="198"/>
      <c r="W24" s="198"/>
      <c r="X24" s="201"/>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1"/>
      <c r="AY24" s="201"/>
      <c r="AZ24" s="201"/>
      <c r="BA24" s="201"/>
      <c r="BB24" s="201"/>
      <c r="BC24" s="201"/>
      <c r="BD24" s="201"/>
      <c r="BE24" s="201"/>
      <c r="BF24" s="201"/>
      <c r="BG24" s="201"/>
      <c r="BH24" s="201"/>
      <c r="BI24" s="201"/>
      <c r="BJ24" s="201"/>
      <c r="BK24" s="201"/>
      <c r="BL24" s="201"/>
      <c r="BM24" s="201"/>
      <c r="BN24" s="201"/>
      <c r="BO24" s="201"/>
      <c r="BP24" s="201"/>
      <c r="BQ24" s="201"/>
      <c r="BR24" s="201"/>
      <c r="BS24" s="201"/>
      <c r="BT24" s="201"/>
      <c r="BU24" s="201"/>
      <c r="BV24" s="201"/>
      <c r="BW24" s="201"/>
      <c r="BX24" s="201"/>
      <c r="BY24" s="201"/>
      <c r="BZ24" s="201"/>
      <c r="CA24" s="201"/>
      <c r="CB24" s="201"/>
      <c r="CC24" s="201"/>
      <c r="CD24" s="201"/>
      <c r="CE24" s="201"/>
      <c r="CF24" s="201"/>
      <c r="CG24" s="201"/>
      <c r="CH24" s="201"/>
      <c r="CI24" s="201"/>
      <c r="CJ24" s="201"/>
      <c r="CK24" s="201"/>
      <c r="CL24" s="201"/>
      <c r="CM24" s="201"/>
      <c r="CN24" s="201"/>
      <c r="CO24" s="201"/>
      <c r="CP24" s="201"/>
      <c r="CQ24" s="201"/>
      <c r="CR24" s="201"/>
      <c r="CS24" s="201"/>
      <c r="CT24" s="201"/>
      <c r="CU24" s="201"/>
      <c r="CV24" s="201"/>
      <c r="CW24" s="201"/>
      <c r="CX24" s="201"/>
      <c r="CY24" s="201"/>
      <c r="CZ24" s="201"/>
      <c r="DA24" s="201"/>
      <c r="DB24" s="201"/>
      <c r="DC24" s="201"/>
      <c r="DD24" s="201"/>
      <c r="DE24" s="201"/>
      <c r="DF24" s="201"/>
      <c r="DG24" s="201"/>
      <c r="DH24" s="201"/>
      <c r="DI24" s="201"/>
      <c r="DJ24" s="201"/>
      <c r="DK24" s="201"/>
      <c r="DL24" s="201"/>
      <c r="DM24" s="201"/>
      <c r="DN24" s="201"/>
      <c r="DO24" s="201"/>
      <c r="DP24" s="201"/>
      <c r="DQ24" s="201"/>
      <c r="DR24" s="201"/>
      <c r="DS24" s="201"/>
      <c r="DT24" s="201"/>
      <c r="DU24" s="201"/>
      <c r="DV24" s="201"/>
      <c r="DW24" s="201"/>
      <c r="DX24" s="201"/>
      <c r="DY24" s="201"/>
      <c r="DZ24" s="201"/>
      <c r="EA24" s="201"/>
      <c r="EB24" s="201"/>
      <c r="EC24" s="201"/>
      <c r="ED24" s="201"/>
      <c r="EE24" s="201"/>
      <c r="EF24" s="201"/>
      <c r="EG24" s="201"/>
      <c r="EH24" s="201"/>
      <c r="EI24" s="201"/>
      <c r="EJ24" s="201"/>
      <c r="EK24" s="201"/>
      <c r="EL24" s="201"/>
      <c r="EM24" s="201"/>
      <c r="EN24" s="201"/>
      <c r="EO24" s="201"/>
      <c r="EP24" s="201"/>
      <c r="EQ24" s="201"/>
      <c r="ER24" s="201"/>
      <c r="ES24" s="201"/>
      <c r="ET24" s="201"/>
      <c r="EU24" s="201"/>
      <c r="EV24" s="201"/>
      <c r="EW24" s="201"/>
      <c r="EX24" s="201"/>
      <c r="EY24" s="201"/>
      <c r="EZ24" s="201"/>
      <c r="FA24" s="201"/>
      <c r="FB24" s="201"/>
      <c r="FC24" s="201"/>
      <c r="FD24" s="201"/>
      <c r="FE24" s="201"/>
      <c r="FF24" s="201"/>
      <c r="FG24" s="201"/>
      <c r="FH24" s="201"/>
      <c r="FI24" s="201"/>
      <c r="FJ24" s="201"/>
      <c r="FK24" s="201"/>
      <c r="FL24" s="201"/>
      <c r="FM24" s="201"/>
      <c r="FN24" s="201"/>
      <c r="FO24" s="201"/>
      <c r="FP24" s="201"/>
      <c r="FQ24" s="201"/>
      <c r="FR24" s="201"/>
      <c r="FS24" s="201"/>
      <c r="FT24" s="201"/>
      <c r="FU24" s="201"/>
      <c r="FV24" s="201"/>
      <c r="FW24" s="201"/>
      <c r="FX24" s="201"/>
      <c r="FY24" s="201"/>
      <c r="FZ24" s="201"/>
      <c r="GA24" s="201"/>
      <c r="GB24" s="201"/>
      <c r="GC24" s="201"/>
      <c r="GD24" s="201"/>
      <c r="GE24" s="201"/>
      <c r="GF24" s="201"/>
      <c r="GG24" s="201"/>
      <c r="GH24" s="201"/>
      <c r="GI24" s="201"/>
      <c r="GJ24" s="201"/>
      <c r="GK24" s="201"/>
      <c r="GL24" s="201"/>
      <c r="GM24" s="201"/>
      <c r="GN24" s="201"/>
      <c r="GO24" s="201"/>
      <c r="GP24" s="201"/>
      <c r="GQ24" s="201"/>
      <c r="GR24" s="201"/>
      <c r="GS24" s="201"/>
      <c r="GT24" s="201"/>
      <c r="GU24" s="201"/>
      <c r="GV24" s="201"/>
      <c r="GW24" s="201"/>
      <c r="GX24" s="201"/>
      <c r="GY24" s="201"/>
      <c r="GZ24" s="201"/>
      <c r="HA24" s="201"/>
      <c r="HB24" s="201"/>
      <c r="HC24" s="201"/>
      <c r="HD24" s="201"/>
      <c r="HE24" s="201"/>
      <c r="HF24" s="201"/>
      <c r="HG24" s="201"/>
      <c r="HH24" s="201"/>
      <c r="HI24" s="201"/>
      <c r="HJ24" s="201"/>
      <c r="HK24" s="201"/>
      <c r="HL24" s="201"/>
      <c r="HM24" s="201"/>
      <c r="HN24" s="201"/>
      <c r="HO24" s="201"/>
      <c r="HP24" s="201"/>
      <c r="HQ24" s="201"/>
      <c r="HR24" s="201"/>
      <c r="HS24" s="201"/>
      <c r="HT24" s="201"/>
      <c r="HU24" s="201"/>
      <c r="HV24" s="201"/>
      <c r="HW24" s="201"/>
      <c r="HX24" s="201"/>
      <c r="HY24" s="201"/>
      <c r="HZ24" s="201"/>
      <c r="IA24" s="201"/>
      <c r="IB24" s="201"/>
      <c r="IC24" s="201"/>
      <c r="ID24" s="201"/>
      <c r="IE24" s="201"/>
      <c r="IF24" s="201"/>
      <c r="IG24" s="201"/>
      <c r="IH24" s="201"/>
      <c r="II24" s="201"/>
      <c r="IJ24" s="201"/>
      <c r="IK24" s="201"/>
      <c r="IL24" s="201"/>
      <c r="IM24" s="201"/>
      <c r="IN24" s="201"/>
      <c r="IO24" s="201"/>
      <c r="IP24" s="201"/>
      <c r="IQ24" s="201"/>
      <c r="IR24" s="201"/>
      <c r="IS24" s="201"/>
      <c r="IT24" s="201"/>
      <c r="IU24" s="201"/>
      <c r="IV24" s="201"/>
      <c r="IW24" s="201"/>
    </row>
    <row r="25" spans="1:257" s="201" customFormat="1" ht="28.5" customHeight="1" thickBot="1" x14ac:dyDescent="0.3">
      <c r="A25" s="449" t="s">
        <v>462</v>
      </c>
      <c r="B25" s="448" t="s">
        <v>461</v>
      </c>
      <c r="C25" s="448" t="s">
        <v>460</v>
      </c>
      <c r="D25" s="357">
        <v>100</v>
      </c>
      <c r="E25" s="721"/>
      <c r="F25" s="722"/>
      <c r="G25" s="722"/>
      <c r="H25" s="722"/>
      <c r="I25" s="722"/>
      <c r="J25" s="722"/>
      <c r="K25" s="722"/>
      <c r="L25" s="722"/>
      <c r="M25" s="722"/>
      <c r="N25" s="723"/>
      <c r="O25" s="424">
        <f>D25*E25</f>
        <v>0</v>
      </c>
      <c r="P25" s="463">
        <f>O25*D15</f>
        <v>0</v>
      </c>
      <c r="Q25" s="529" t="s">
        <v>459</v>
      </c>
      <c r="R25" s="198"/>
      <c r="S25" s="198"/>
      <c r="T25" s="198"/>
      <c r="U25" s="198"/>
      <c r="V25" s="198"/>
      <c r="W25" s="198"/>
    </row>
    <row r="26" spans="1:257" s="201" customFormat="1" ht="28.5" customHeight="1" thickBot="1" x14ac:dyDescent="0.3">
      <c r="A26" s="273"/>
      <c r="B26" s="273"/>
      <c r="C26" s="273"/>
      <c r="D26" s="272"/>
      <c r="E26" s="271"/>
      <c r="F26" s="271"/>
      <c r="G26" s="271"/>
      <c r="H26" s="271"/>
      <c r="I26" s="271"/>
      <c r="J26" s="271"/>
      <c r="K26" s="271"/>
      <c r="L26" s="271"/>
      <c r="M26" s="271"/>
      <c r="N26" s="415"/>
      <c r="O26" s="416"/>
      <c r="P26" s="416"/>
      <c r="Q26" s="528"/>
      <c r="R26" s="198"/>
      <c r="S26" s="198"/>
      <c r="T26" s="198"/>
      <c r="U26" s="198"/>
      <c r="V26" s="198"/>
      <c r="W26" s="198"/>
    </row>
    <row r="27" spans="1:257" s="21" customFormat="1" ht="80.25" customHeight="1" x14ac:dyDescent="0.25">
      <c r="A27" s="694" t="s">
        <v>357</v>
      </c>
      <c r="B27" s="695"/>
      <c r="C27" s="695"/>
      <c r="D27" s="695"/>
      <c r="E27" s="695"/>
      <c r="F27" s="695"/>
      <c r="G27" s="695"/>
      <c r="H27" s="695"/>
      <c r="I27" s="695"/>
      <c r="J27" s="695"/>
      <c r="K27" s="695"/>
      <c r="L27" s="695"/>
      <c r="M27" s="695"/>
      <c r="N27" s="695"/>
      <c r="O27" s="695"/>
      <c r="P27" s="696"/>
      <c r="Q27" s="527"/>
      <c r="R27" s="267"/>
      <c r="S27" s="267"/>
      <c r="T27" s="267"/>
      <c r="U27" s="267"/>
      <c r="V27" s="267"/>
      <c r="W27" s="267"/>
      <c r="X27" s="266"/>
      <c r="Y27" s="266"/>
      <c r="Z27" s="266"/>
      <c r="AA27" s="266"/>
      <c r="AB27" s="266"/>
      <c r="AC27" s="266"/>
      <c r="AD27" s="266"/>
      <c r="AE27" s="266"/>
      <c r="AF27" s="266"/>
      <c r="AG27" s="266"/>
      <c r="AH27" s="266"/>
      <c r="AI27" s="266"/>
      <c r="AJ27" s="266"/>
      <c r="AK27" s="266"/>
      <c r="AL27" s="266"/>
      <c r="AM27" s="266"/>
      <c r="AN27" s="266"/>
      <c r="AO27" s="266"/>
      <c r="AP27" s="266"/>
      <c r="AQ27" s="266"/>
      <c r="AR27" s="266"/>
      <c r="AS27" s="266"/>
      <c r="AT27" s="266"/>
      <c r="AU27" s="266"/>
      <c r="AV27" s="266"/>
      <c r="AW27" s="266"/>
      <c r="AX27" s="266"/>
      <c r="AY27" s="266"/>
      <c r="AZ27" s="266"/>
      <c r="BA27" s="266"/>
      <c r="BB27" s="266"/>
      <c r="BC27" s="266"/>
      <c r="BD27" s="266"/>
      <c r="BE27" s="266"/>
      <c r="BF27" s="266"/>
      <c r="BG27" s="266"/>
      <c r="BH27" s="266"/>
      <c r="BI27" s="266"/>
      <c r="BJ27" s="266"/>
      <c r="BK27" s="266"/>
      <c r="BL27" s="266"/>
      <c r="BM27" s="266"/>
      <c r="BN27" s="266"/>
      <c r="BO27" s="266"/>
      <c r="BP27" s="266"/>
      <c r="BQ27" s="266"/>
      <c r="BR27" s="266"/>
      <c r="BS27" s="266"/>
      <c r="BT27" s="266"/>
      <c r="BU27" s="266"/>
      <c r="BV27" s="266"/>
      <c r="BW27" s="266"/>
      <c r="BX27" s="266"/>
      <c r="BY27" s="266"/>
      <c r="BZ27" s="266"/>
      <c r="CA27" s="266"/>
      <c r="CB27" s="266"/>
      <c r="CC27" s="266"/>
      <c r="CD27" s="266"/>
      <c r="CE27" s="266"/>
      <c r="CF27" s="266"/>
      <c r="CG27" s="266"/>
      <c r="CH27" s="266"/>
      <c r="CI27" s="266"/>
      <c r="CJ27" s="266"/>
      <c r="CK27" s="266"/>
      <c r="CL27" s="266"/>
      <c r="CM27" s="266"/>
      <c r="CN27" s="266"/>
      <c r="CO27" s="266"/>
      <c r="CP27" s="266"/>
      <c r="CQ27" s="266"/>
      <c r="CR27" s="266"/>
      <c r="CS27" s="266"/>
      <c r="CT27" s="266"/>
      <c r="CU27" s="266"/>
      <c r="CV27" s="266"/>
      <c r="CW27" s="266"/>
      <c r="CX27" s="266"/>
      <c r="CY27" s="266"/>
      <c r="CZ27" s="266"/>
      <c r="DA27" s="266"/>
      <c r="DB27" s="266"/>
      <c r="DC27" s="266"/>
      <c r="DD27" s="266"/>
      <c r="DE27" s="266"/>
      <c r="DF27" s="266"/>
      <c r="DG27" s="266"/>
      <c r="DH27" s="266"/>
      <c r="DI27" s="266"/>
      <c r="DJ27" s="266"/>
      <c r="DK27" s="266"/>
      <c r="DL27" s="266"/>
      <c r="DM27" s="266"/>
      <c r="DN27" s="266"/>
      <c r="DO27" s="266"/>
      <c r="DP27" s="266"/>
      <c r="DQ27" s="266"/>
      <c r="DR27" s="266"/>
      <c r="DS27" s="266"/>
      <c r="DT27" s="266"/>
      <c r="DU27" s="266"/>
      <c r="DV27" s="266"/>
      <c r="DW27" s="266"/>
      <c r="DX27" s="266"/>
      <c r="DY27" s="266"/>
      <c r="DZ27" s="266"/>
      <c r="EA27" s="266"/>
      <c r="EB27" s="266"/>
      <c r="EC27" s="266"/>
      <c r="ED27" s="266"/>
      <c r="EE27" s="266"/>
      <c r="EF27" s="266"/>
      <c r="EG27" s="266"/>
      <c r="EH27" s="266"/>
      <c r="EI27" s="266"/>
      <c r="EJ27" s="266"/>
      <c r="EK27" s="266"/>
      <c r="EL27" s="266"/>
      <c r="EM27" s="266"/>
      <c r="EN27" s="266"/>
      <c r="EO27" s="266"/>
      <c r="EP27" s="266"/>
      <c r="EQ27" s="266"/>
      <c r="ER27" s="266"/>
      <c r="ES27" s="266"/>
      <c r="ET27" s="266"/>
      <c r="EU27" s="266"/>
      <c r="EV27" s="266"/>
      <c r="EW27" s="266"/>
      <c r="EX27" s="266"/>
      <c r="EY27" s="266"/>
      <c r="EZ27" s="266"/>
      <c r="FA27" s="266"/>
      <c r="FB27" s="266"/>
      <c r="FC27" s="266"/>
      <c r="FD27" s="266"/>
      <c r="FE27" s="266"/>
      <c r="FF27" s="266"/>
      <c r="FG27" s="266"/>
      <c r="FH27" s="266"/>
      <c r="FI27" s="266"/>
      <c r="FJ27" s="266"/>
      <c r="FK27" s="266"/>
      <c r="FL27" s="266"/>
      <c r="FM27" s="266"/>
      <c r="FN27" s="266"/>
      <c r="FO27" s="266"/>
      <c r="FP27" s="266"/>
      <c r="FQ27" s="266"/>
      <c r="FR27" s="266"/>
      <c r="FS27" s="266"/>
      <c r="FT27" s="266"/>
      <c r="FU27" s="266"/>
      <c r="FV27" s="266"/>
      <c r="FW27" s="266"/>
      <c r="FX27" s="266"/>
      <c r="FY27" s="266"/>
      <c r="FZ27" s="266"/>
      <c r="GA27" s="266"/>
      <c r="GB27" s="266"/>
      <c r="GC27" s="266"/>
      <c r="GD27" s="266"/>
      <c r="GE27" s="266"/>
      <c r="GF27" s="266"/>
      <c r="GG27" s="266"/>
      <c r="GH27" s="266"/>
      <c r="GI27" s="266"/>
      <c r="GJ27" s="266"/>
      <c r="GK27" s="266"/>
      <c r="GL27" s="266"/>
      <c r="GM27" s="266"/>
      <c r="GN27" s="266"/>
      <c r="GO27" s="266"/>
      <c r="GP27" s="266"/>
      <c r="GQ27" s="266"/>
      <c r="GR27" s="266"/>
      <c r="GS27" s="266"/>
      <c r="GT27" s="266"/>
      <c r="GU27" s="266"/>
      <c r="GV27" s="266"/>
      <c r="GW27" s="266"/>
      <c r="GX27" s="266"/>
      <c r="GY27" s="266"/>
      <c r="GZ27" s="266"/>
      <c r="HA27" s="266"/>
      <c r="HB27" s="266"/>
      <c r="HC27" s="266"/>
      <c r="HD27" s="266"/>
      <c r="HE27" s="266"/>
      <c r="HF27" s="266"/>
      <c r="HG27" s="266"/>
      <c r="HH27" s="266"/>
      <c r="HI27" s="266"/>
      <c r="HJ27" s="266"/>
      <c r="HK27" s="266"/>
      <c r="HL27" s="266"/>
      <c r="HM27" s="266"/>
      <c r="HN27" s="266"/>
      <c r="HO27" s="266"/>
      <c r="HP27" s="266"/>
      <c r="HQ27" s="266"/>
      <c r="HR27" s="266"/>
      <c r="HS27" s="266"/>
      <c r="HT27" s="266"/>
      <c r="HU27" s="266"/>
      <c r="HV27" s="266"/>
      <c r="HW27" s="266"/>
      <c r="HX27" s="266"/>
      <c r="HY27" s="266"/>
      <c r="HZ27" s="266"/>
      <c r="IA27" s="266"/>
      <c r="IB27" s="266"/>
      <c r="IC27" s="266"/>
      <c r="ID27" s="266"/>
      <c r="IE27" s="266"/>
      <c r="IF27" s="266"/>
      <c r="IG27" s="266"/>
      <c r="IH27" s="266"/>
      <c r="II27" s="266"/>
      <c r="IJ27" s="266"/>
      <c r="IK27" s="266"/>
      <c r="IL27" s="266"/>
      <c r="IM27" s="266"/>
      <c r="IN27" s="266"/>
      <c r="IO27" s="266"/>
      <c r="IP27" s="266"/>
      <c r="IQ27" s="266"/>
      <c r="IR27" s="266"/>
      <c r="IS27" s="266"/>
      <c r="IT27" s="266"/>
      <c r="IU27" s="266"/>
      <c r="IV27" s="266"/>
      <c r="IW27" s="266"/>
    </row>
    <row r="28" spans="1:257" s="41" customFormat="1" ht="25.5" customHeight="1" x14ac:dyDescent="0.3">
      <c r="A28" s="526" t="s">
        <v>458</v>
      </c>
      <c r="B28" s="525" t="s">
        <v>457</v>
      </c>
      <c r="C28" s="525"/>
      <c r="D28" s="524">
        <v>36.86</v>
      </c>
      <c r="E28" s="523"/>
      <c r="F28" s="523"/>
      <c r="G28" s="523"/>
      <c r="H28" s="523"/>
      <c r="I28" s="523"/>
      <c r="J28" s="523"/>
      <c r="K28" s="523"/>
      <c r="L28" s="523"/>
      <c r="M28" s="523"/>
      <c r="N28" s="523"/>
      <c r="O28" s="522"/>
      <c r="P28" s="521"/>
      <c r="Q28" s="520"/>
      <c r="R28" s="198"/>
      <c r="S28" s="198"/>
      <c r="T28" s="198"/>
      <c r="U28" s="198"/>
      <c r="V28" s="198"/>
      <c r="W28" s="198"/>
    </row>
    <row r="29" spans="1:257" s="41" customFormat="1" ht="27.75" customHeight="1" x14ac:dyDescent="0.25">
      <c r="A29" s="438" t="s">
        <v>456</v>
      </c>
      <c r="B29" s="347" t="s">
        <v>455</v>
      </c>
      <c r="C29" s="30" t="s">
        <v>316</v>
      </c>
      <c r="D29" s="395">
        <v>136</v>
      </c>
      <c r="E29" s="726"/>
      <c r="F29" s="727"/>
      <c r="G29" s="727"/>
      <c r="H29" s="727"/>
      <c r="I29" s="727"/>
      <c r="J29" s="727"/>
      <c r="K29" s="727"/>
      <c r="L29" s="727"/>
      <c r="M29" s="727"/>
      <c r="N29" s="728"/>
      <c r="O29" s="436">
        <f>D29*(E29+F29+G29+H29+I29+K29+L29+M29+N29)</f>
        <v>0</v>
      </c>
      <c r="P29" s="512">
        <f>O29*D15</f>
        <v>0</v>
      </c>
      <c r="Q29" s="511"/>
      <c r="R29" s="188"/>
      <c r="S29" s="188"/>
      <c r="T29" s="188"/>
      <c r="U29" s="188"/>
      <c r="V29" s="188"/>
      <c r="W29" s="188"/>
      <c r="X29" s="187"/>
      <c r="Y29" s="187"/>
      <c r="Z29" s="187"/>
      <c r="AA29" s="187"/>
      <c r="AB29" s="187"/>
      <c r="AC29" s="187"/>
      <c r="AD29" s="187"/>
      <c r="AE29" s="187"/>
      <c r="AF29" s="187"/>
      <c r="AG29" s="187"/>
      <c r="AH29" s="187"/>
      <c r="AI29" s="187"/>
      <c r="AJ29" s="187"/>
      <c r="AK29" s="187"/>
      <c r="AL29" s="187"/>
      <c r="AM29" s="187"/>
      <c r="AN29" s="187"/>
      <c r="AO29" s="187"/>
      <c r="AP29" s="187"/>
      <c r="AQ29" s="187"/>
      <c r="AR29" s="187"/>
      <c r="AS29" s="187"/>
      <c r="AT29" s="187"/>
      <c r="AU29" s="187"/>
      <c r="AV29" s="187"/>
      <c r="AW29" s="187"/>
      <c r="AX29" s="187"/>
      <c r="AY29" s="187"/>
      <c r="AZ29" s="187"/>
      <c r="BA29" s="187"/>
      <c r="BB29" s="187"/>
      <c r="BC29" s="187"/>
      <c r="BD29" s="187"/>
      <c r="BE29" s="187"/>
      <c r="BF29" s="187"/>
      <c r="BG29" s="187"/>
      <c r="BH29" s="187"/>
      <c r="BI29" s="187"/>
      <c r="BJ29" s="187"/>
      <c r="BK29" s="187"/>
      <c r="BL29" s="187"/>
      <c r="BM29" s="187"/>
      <c r="BN29" s="187"/>
      <c r="BO29" s="187"/>
      <c r="BP29" s="187"/>
      <c r="BQ29" s="187"/>
      <c r="BR29" s="187"/>
      <c r="BS29" s="187"/>
      <c r="BT29" s="187"/>
      <c r="BU29" s="187"/>
      <c r="BV29" s="187"/>
      <c r="BW29" s="187"/>
      <c r="BX29" s="187"/>
      <c r="BY29" s="187"/>
      <c r="BZ29" s="187"/>
      <c r="CA29" s="187"/>
      <c r="CB29" s="187"/>
      <c r="CC29" s="187"/>
      <c r="CD29" s="187"/>
      <c r="CE29" s="187"/>
      <c r="CF29" s="187"/>
      <c r="CG29" s="187"/>
      <c r="CH29" s="187"/>
      <c r="CI29" s="187"/>
      <c r="CJ29" s="187"/>
      <c r="CK29" s="187"/>
      <c r="CL29" s="187"/>
      <c r="CM29" s="187"/>
      <c r="CN29" s="187"/>
      <c r="CO29" s="187"/>
      <c r="CP29" s="187"/>
      <c r="CQ29" s="187"/>
      <c r="CR29" s="187"/>
      <c r="CS29" s="187"/>
      <c r="CT29" s="187"/>
      <c r="CU29" s="187"/>
      <c r="CV29" s="187"/>
      <c r="CW29" s="187"/>
      <c r="CX29" s="187"/>
      <c r="CY29" s="187"/>
      <c r="CZ29" s="187"/>
      <c r="DA29" s="187"/>
      <c r="DB29" s="187"/>
      <c r="DC29" s="187"/>
      <c r="DD29" s="187"/>
      <c r="DE29" s="187"/>
      <c r="DF29" s="187"/>
      <c r="DG29" s="187"/>
      <c r="DH29" s="187"/>
      <c r="DI29" s="187"/>
      <c r="DJ29" s="187"/>
      <c r="DK29" s="187"/>
      <c r="DL29" s="187"/>
      <c r="DM29" s="187"/>
      <c r="DN29" s="187"/>
      <c r="DO29" s="187"/>
      <c r="DP29" s="187"/>
      <c r="DQ29" s="187"/>
      <c r="DR29" s="187"/>
      <c r="DS29" s="187"/>
      <c r="DT29" s="187"/>
      <c r="DU29" s="187"/>
      <c r="DV29" s="187"/>
      <c r="DW29" s="187"/>
      <c r="DX29" s="187"/>
      <c r="DY29" s="187"/>
      <c r="DZ29" s="187"/>
      <c r="EA29" s="187"/>
      <c r="EB29" s="187"/>
      <c r="EC29" s="187"/>
      <c r="ED29" s="187"/>
      <c r="EE29" s="187"/>
      <c r="EF29" s="187"/>
      <c r="EG29" s="187"/>
      <c r="EH29" s="187"/>
      <c r="EI29" s="187"/>
      <c r="EJ29" s="187"/>
      <c r="EK29" s="187"/>
      <c r="EL29" s="187"/>
      <c r="EM29" s="187"/>
      <c r="EN29" s="187"/>
      <c r="EO29" s="187"/>
      <c r="EP29" s="187"/>
      <c r="EQ29" s="187"/>
      <c r="ER29" s="187"/>
      <c r="ES29" s="187"/>
      <c r="ET29" s="187"/>
      <c r="EU29" s="187"/>
      <c r="EV29" s="187"/>
      <c r="EW29" s="187"/>
      <c r="EX29" s="187"/>
      <c r="EY29" s="187"/>
      <c r="EZ29" s="187"/>
      <c r="FA29" s="187"/>
      <c r="FB29" s="187"/>
      <c r="FC29" s="187"/>
      <c r="FD29" s="187"/>
      <c r="FE29" s="187"/>
      <c r="FF29" s="187"/>
      <c r="FG29" s="187"/>
      <c r="FH29" s="187"/>
      <c r="FI29" s="187"/>
      <c r="FJ29" s="187"/>
      <c r="FK29" s="187"/>
      <c r="FL29" s="187"/>
      <c r="FM29" s="187"/>
      <c r="FN29" s="187"/>
      <c r="FO29" s="187"/>
      <c r="FP29" s="187"/>
      <c r="FQ29" s="187"/>
      <c r="FR29" s="187"/>
      <c r="FS29" s="187"/>
      <c r="FT29" s="187"/>
      <c r="FU29" s="187"/>
      <c r="FV29" s="187"/>
      <c r="FW29" s="187"/>
      <c r="FX29" s="187"/>
      <c r="FY29" s="187"/>
      <c r="FZ29" s="187"/>
      <c r="GA29" s="187"/>
      <c r="GB29" s="187"/>
      <c r="GC29" s="187"/>
      <c r="GD29" s="187"/>
      <c r="GE29" s="187"/>
      <c r="GF29" s="187"/>
      <c r="GG29" s="187"/>
      <c r="GH29" s="187"/>
      <c r="GI29" s="187"/>
      <c r="GJ29" s="187"/>
      <c r="GK29" s="187"/>
      <c r="GL29" s="187"/>
      <c r="GM29" s="187"/>
      <c r="GN29" s="187"/>
      <c r="GO29" s="187"/>
      <c r="GP29" s="187"/>
      <c r="GQ29" s="187"/>
      <c r="GR29" s="187"/>
      <c r="GS29" s="187"/>
      <c r="GT29" s="187"/>
      <c r="GU29" s="187"/>
      <c r="GV29" s="187"/>
      <c r="GW29" s="187"/>
      <c r="GX29" s="187"/>
      <c r="GY29" s="187"/>
      <c r="GZ29" s="187"/>
      <c r="HA29" s="187"/>
      <c r="HB29" s="187"/>
      <c r="HC29" s="187"/>
      <c r="HD29" s="187"/>
      <c r="HE29" s="187"/>
      <c r="HF29" s="187"/>
      <c r="HG29" s="187"/>
      <c r="HH29" s="187"/>
      <c r="HI29" s="187"/>
      <c r="HJ29" s="187"/>
      <c r="HK29" s="187"/>
      <c r="HL29" s="187"/>
      <c r="HM29" s="187"/>
      <c r="HN29" s="187"/>
      <c r="HO29" s="187"/>
      <c r="HP29" s="187"/>
      <c r="HQ29" s="187"/>
      <c r="HR29" s="187"/>
      <c r="HS29" s="187"/>
      <c r="HT29" s="187"/>
      <c r="HU29" s="187"/>
      <c r="HV29" s="187"/>
      <c r="HW29" s="187"/>
      <c r="HX29" s="187"/>
      <c r="HY29" s="187"/>
      <c r="HZ29" s="187"/>
      <c r="IA29" s="187"/>
      <c r="IB29" s="187"/>
      <c r="IC29" s="187"/>
      <c r="ID29" s="187"/>
      <c r="IE29" s="187"/>
      <c r="IF29" s="187"/>
      <c r="IG29" s="187"/>
      <c r="IH29" s="187"/>
      <c r="II29" s="187"/>
      <c r="IJ29" s="187"/>
      <c r="IK29" s="187"/>
      <c r="IL29" s="187"/>
      <c r="IM29" s="187"/>
      <c r="IN29" s="187"/>
      <c r="IO29" s="187"/>
      <c r="IP29" s="187"/>
      <c r="IQ29" s="187"/>
      <c r="IR29" s="187"/>
      <c r="IS29" s="187"/>
      <c r="IT29" s="187"/>
      <c r="IU29" s="187"/>
      <c r="IV29" s="187"/>
      <c r="IW29" s="187"/>
    </row>
    <row r="30" spans="1:257" s="41" customFormat="1" x14ac:dyDescent="0.25">
      <c r="A30" s="438"/>
      <c r="B30" s="347" t="s">
        <v>454</v>
      </c>
      <c r="C30" s="30"/>
      <c r="D30" s="395"/>
      <c r="E30" s="519"/>
      <c r="F30" s="518"/>
      <c r="G30" s="518"/>
      <c r="H30" s="518"/>
      <c r="I30" s="518"/>
      <c r="J30" s="518"/>
      <c r="K30" s="518"/>
      <c r="L30" s="518"/>
      <c r="M30" s="518"/>
      <c r="N30" s="517"/>
      <c r="O30" s="436"/>
      <c r="P30" s="512"/>
      <c r="Q30" s="511"/>
      <c r="R30" s="188"/>
      <c r="S30" s="188"/>
      <c r="T30" s="188"/>
      <c r="U30" s="188"/>
      <c r="V30" s="188"/>
      <c r="W30" s="188"/>
      <c r="X30" s="187"/>
      <c r="Y30" s="187"/>
      <c r="Z30" s="187"/>
      <c r="AA30" s="187"/>
      <c r="AB30" s="187"/>
      <c r="AC30" s="187"/>
      <c r="AD30" s="187"/>
      <c r="AE30" s="187"/>
      <c r="AF30" s="187"/>
      <c r="AG30" s="187"/>
      <c r="AH30" s="187"/>
      <c r="AI30" s="187"/>
      <c r="AJ30" s="187"/>
      <c r="AK30" s="187"/>
      <c r="AL30" s="187"/>
      <c r="AM30" s="187"/>
      <c r="AN30" s="187"/>
      <c r="AO30" s="187"/>
      <c r="AP30" s="187"/>
      <c r="AQ30" s="187"/>
      <c r="AR30" s="187"/>
      <c r="AS30" s="187"/>
      <c r="AT30" s="187"/>
      <c r="AU30" s="187"/>
      <c r="AV30" s="187"/>
      <c r="AW30" s="187"/>
      <c r="AX30" s="187"/>
      <c r="AY30" s="187"/>
      <c r="AZ30" s="187"/>
      <c r="BA30" s="187"/>
      <c r="BB30" s="187"/>
      <c r="BC30" s="187"/>
      <c r="BD30" s="187"/>
      <c r="BE30" s="187"/>
      <c r="BF30" s="187"/>
      <c r="BG30" s="187"/>
      <c r="BH30" s="187"/>
      <c r="BI30" s="187"/>
      <c r="BJ30" s="187"/>
      <c r="BK30" s="187"/>
      <c r="BL30" s="187"/>
      <c r="BM30" s="187"/>
      <c r="BN30" s="187"/>
      <c r="BO30" s="187"/>
      <c r="BP30" s="187"/>
      <c r="BQ30" s="187"/>
      <c r="BR30" s="187"/>
      <c r="BS30" s="187"/>
      <c r="BT30" s="187"/>
      <c r="BU30" s="187"/>
      <c r="BV30" s="187"/>
      <c r="BW30" s="187"/>
      <c r="BX30" s="187"/>
      <c r="BY30" s="187"/>
      <c r="BZ30" s="187"/>
      <c r="CA30" s="187"/>
      <c r="CB30" s="187"/>
      <c r="CC30" s="187"/>
      <c r="CD30" s="187"/>
      <c r="CE30" s="187"/>
      <c r="CF30" s="187"/>
      <c r="CG30" s="187"/>
      <c r="CH30" s="187"/>
      <c r="CI30" s="187"/>
      <c r="CJ30" s="187"/>
      <c r="CK30" s="187"/>
      <c r="CL30" s="187"/>
      <c r="CM30" s="187"/>
      <c r="CN30" s="187"/>
      <c r="CO30" s="187"/>
      <c r="CP30" s="187"/>
      <c r="CQ30" s="187"/>
      <c r="CR30" s="187"/>
      <c r="CS30" s="187"/>
      <c r="CT30" s="187"/>
      <c r="CU30" s="187"/>
      <c r="CV30" s="187"/>
      <c r="CW30" s="187"/>
      <c r="CX30" s="187"/>
      <c r="CY30" s="187"/>
      <c r="CZ30" s="187"/>
      <c r="DA30" s="187"/>
      <c r="DB30" s="187"/>
      <c r="DC30" s="187"/>
      <c r="DD30" s="187"/>
      <c r="DE30" s="187"/>
      <c r="DF30" s="187"/>
      <c r="DG30" s="187"/>
      <c r="DH30" s="187"/>
      <c r="DI30" s="187"/>
      <c r="DJ30" s="187"/>
      <c r="DK30" s="187"/>
      <c r="DL30" s="187"/>
      <c r="DM30" s="187"/>
      <c r="DN30" s="187"/>
      <c r="DO30" s="187"/>
      <c r="DP30" s="187"/>
      <c r="DQ30" s="187"/>
      <c r="DR30" s="187"/>
      <c r="DS30" s="187"/>
      <c r="DT30" s="187"/>
      <c r="DU30" s="187"/>
      <c r="DV30" s="187"/>
      <c r="DW30" s="187"/>
      <c r="DX30" s="187"/>
      <c r="DY30" s="187"/>
      <c r="DZ30" s="187"/>
      <c r="EA30" s="187"/>
      <c r="EB30" s="187"/>
      <c r="EC30" s="187"/>
      <c r="ED30" s="187"/>
      <c r="EE30" s="187"/>
      <c r="EF30" s="187"/>
      <c r="EG30" s="187"/>
      <c r="EH30" s="187"/>
      <c r="EI30" s="187"/>
      <c r="EJ30" s="187"/>
      <c r="EK30" s="187"/>
      <c r="EL30" s="187"/>
      <c r="EM30" s="187"/>
      <c r="EN30" s="187"/>
      <c r="EO30" s="187"/>
      <c r="EP30" s="187"/>
      <c r="EQ30" s="187"/>
      <c r="ER30" s="187"/>
      <c r="ES30" s="187"/>
      <c r="ET30" s="187"/>
      <c r="EU30" s="187"/>
      <c r="EV30" s="187"/>
      <c r="EW30" s="187"/>
      <c r="EX30" s="187"/>
      <c r="EY30" s="187"/>
      <c r="EZ30" s="187"/>
      <c r="FA30" s="187"/>
      <c r="FB30" s="187"/>
      <c r="FC30" s="187"/>
      <c r="FD30" s="187"/>
      <c r="FE30" s="187"/>
      <c r="FF30" s="187"/>
      <c r="FG30" s="187"/>
      <c r="FH30" s="187"/>
      <c r="FI30" s="187"/>
      <c r="FJ30" s="187"/>
      <c r="FK30" s="187"/>
      <c r="FL30" s="187"/>
      <c r="FM30" s="187"/>
      <c r="FN30" s="187"/>
      <c r="FO30" s="187"/>
      <c r="FP30" s="187"/>
      <c r="FQ30" s="187"/>
      <c r="FR30" s="187"/>
      <c r="FS30" s="187"/>
      <c r="FT30" s="187"/>
      <c r="FU30" s="187"/>
      <c r="FV30" s="187"/>
      <c r="FW30" s="187"/>
      <c r="FX30" s="187"/>
      <c r="FY30" s="187"/>
      <c r="FZ30" s="187"/>
      <c r="GA30" s="187"/>
      <c r="GB30" s="187"/>
      <c r="GC30" s="187"/>
      <c r="GD30" s="187"/>
      <c r="GE30" s="187"/>
      <c r="GF30" s="187"/>
      <c r="GG30" s="187"/>
      <c r="GH30" s="187"/>
      <c r="GI30" s="187"/>
      <c r="GJ30" s="187"/>
      <c r="GK30" s="187"/>
      <c r="GL30" s="187"/>
      <c r="GM30" s="187"/>
      <c r="GN30" s="187"/>
      <c r="GO30" s="187"/>
      <c r="GP30" s="187"/>
      <c r="GQ30" s="187"/>
      <c r="GR30" s="187"/>
      <c r="GS30" s="187"/>
      <c r="GT30" s="187"/>
      <c r="GU30" s="187"/>
      <c r="GV30" s="187"/>
      <c r="GW30" s="187"/>
      <c r="GX30" s="187"/>
      <c r="GY30" s="187"/>
      <c r="GZ30" s="187"/>
      <c r="HA30" s="187"/>
      <c r="HB30" s="187"/>
      <c r="HC30" s="187"/>
      <c r="HD30" s="187"/>
      <c r="HE30" s="187"/>
      <c r="HF30" s="187"/>
      <c r="HG30" s="187"/>
      <c r="HH30" s="187"/>
      <c r="HI30" s="187"/>
      <c r="HJ30" s="187"/>
      <c r="HK30" s="187"/>
      <c r="HL30" s="187"/>
      <c r="HM30" s="187"/>
      <c r="HN30" s="187"/>
      <c r="HO30" s="187"/>
      <c r="HP30" s="187"/>
      <c r="HQ30" s="187"/>
      <c r="HR30" s="187"/>
      <c r="HS30" s="187"/>
      <c r="HT30" s="187"/>
      <c r="HU30" s="187"/>
      <c r="HV30" s="187"/>
      <c r="HW30" s="187"/>
      <c r="HX30" s="187"/>
      <c r="HY30" s="187"/>
      <c r="HZ30" s="187"/>
      <c r="IA30" s="187"/>
      <c r="IB30" s="187"/>
      <c r="IC30" s="187"/>
      <c r="ID30" s="187"/>
      <c r="IE30" s="187"/>
      <c r="IF30" s="187"/>
      <c r="IG30" s="187"/>
      <c r="IH30" s="187"/>
      <c r="II30" s="187"/>
      <c r="IJ30" s="187"/>
      <c r="IK30" s="187"/>
      <c r="IL30" s="187"/>
      <c r="IM30" s="187"/>
      <c r="IN30" s="187"/>
      <c r="IO30" s="187"/>
      <c r="IP30" s="187"/>
      <c r="IQ30" s="187"/>
      <c r="IR30" s="187"/>
      <c r="IS30" s="187"/>
      <c r="IT30" s="187"/>
      <c r="IU30" s="187"/>
      <c r="IV30" s="187"/>
      <c r="IW30" s="187"/>
    </row>
    <row r="31" spans="1:257" s="41" customFormat="1" ht="77.25" customHeight="1" x14ac:dyDescent="0.25">
      <c r="A31" s="515" t="s">
        <v>453</v>
      </c>
      <c r="B31" s="30">
        <v>2</v>
      </c>
      <c r="C31" s="30" t="s">
        <v>316</v>
      </c>
      <c r="D31" s="395">
        <f>$D$28*B31</f>
        <v>73.72</v>
      </c>
      <c r="E31" s="400"/>
      <c r="F31" s="399"/>
      <c r="G31" s="399"/>
      <c r="H31" s="399"/>
      <c r="I31" s="399"/>
      <c r="J31" s="399"/>
      <c r="K31" s="399"/>
      <c r="L31" s="399"/>
      <c r="M31" s="399"/>
      <c r="N31" s="398"/>
      <c r="O31" s="436">
        <f>D31*(E31+F31+G31+H31+I31+J31+K31+L31+M31+N31)</f>
        <v>0</v>
      </c>
      <c r="P31" s="512">
        <f>O31*D14</f>
        <v>0</v>
      </c>
      <c r="Q31" s="511"/>
      <c r="R31" s="188"/>
      <c r="S31" s="188"/>
      <c r="T31" s="188"/>
      <c r="U31" s="188"/>
      <c r="V31" s="188"/>
      <c r="W31" s="188"/>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7"/>
      <c r="CT31" s="187"/>
      <c r="CU31" s="187"/>
      <c r="CV31" s="187"/>
      <c r="CW31" s="187"/>
      <c r="CX31" s="187"/>
      <c r="CY31" s="187"/>
      <c r="CZ31" s="187"/>
      <c r="DA31" s="187"/>
      <c r="DB31" s="187"/>
      <c r="DC31" s="187"/>
      <c r="DD31" s="187"/>
      <c r="DE31" s="187"/>
      <c r="DF31" s="187"/>
      <c r="DG31" s="187"/>
      <c r="DH31" s="187"/>
      <c r="DI31" s="187"/>
      <c r="DJ31" s="187"/>
      <c r="DK31" s="187"/>
      <c r="DL31" s="187"/>
      <c r="DM31" s="187"/>
      <c r="DN31" s="187"/>
      <c r="DO31" s="187"/>
      <c r="DP31" s="187"/>
      <c r="DQ31" s="187"/>
      <c r="DR31" s="187"/>
      <c r="DS31" s="187"/>
      <c r="DT31" s="187"/>
      <c r="DU31" s="187"/>
      <c r="DV31" s="187"/>
      <c r="DW31" s="187"/>
      <c r="DX31" s="187"/>
      <c r="DY31" s="187"/>
      <c r="DZ31" s="187"/>
      <c r="EA31" s="187"/>
      <c r="EB31" s="187"/>
      <c r="EC31" s="187"/>
      <c r="ED31" s="187"/>
      <c r="EE31" s="187"/>
      <c r="EF31" s="187"/>
      <c r="EG31" s="187"/>
      <c r="EH31" s="187"/>
      <c r="EI31" s="187"/>
      <c r="EJ31" s="187"/>
      <c r="EK31" s="187"/>
      <c r="EL31" s="187"/>
      <c r="EM31" s="187"/>
      <c r="EN31" s="187"/>
      <c r="EO31" s="187"/>
      <c r="EP31" s="187"/>
      <c r="EQ31" s="187"/>
      <c r="ER31" s="187"/>
      <c r="ES31" s="187"/>
      <c r="ET31" s="187"/>
      <c r="EU31" s="187"/>
      <c r="EV31" s="187"/>
      <c r="EW31" s="187"/>
      <c r="EX31" s="187"/>
      <c r="EY31" s="187"/>
      <c r="EZ31" s="187"/>
      <c r="FA31" s="187"/>
      <c r="FB31" s="187"/>
      <c r="FC31" s="187"/>
      <c r="FD31" s="187"/>
      <c r="FE31" s="187"/>
      <c r="FF31" s="187"/>
      <c r="FG31" s="187"/>
      <c r="FH31" s="187"/>
      <c r="FI31" s="187"/>
      <c r="FJ31" s="187"/>
      <c r="FK31" s="187"/>
      <c r="FL31" s="187"/>
      <c r="FM31" s="187"/>
      <c r="FN31" s="187"/>
      <c r="FO31" s="187"/>
      <c r="FP31" s="187"/>
      <c r="FQ31" s="187"/>
      <c r="FR31" s="187"/>
      <c r="FS31" s="187"/>
      <c r="FT31" s="187"/>
      <c r="FU31" s="187"/>
      <c r="FV31" s="187"/>
      <c r="FW31" s="187"/>
      <c r="FX31" s="187"/>
      <c r="FY31" s="187"/>
      <c r="FZ31" s="187"/>
      <c r="GA31" s="187"/>
      <c r="GB31" s="187"/>
      <c r="GC31" s="187"/>
      <c r="GD31" s="187"/>
      <c r="GE31" s="187"/>
      <c r="GF31" s="187"/>
      <c r="GG31" s="187"/>
      <c r="GH31" s="187"/>
      <c r="GI31" s="187"/>
      <c r="GJ31" s="187"/>
      <c r="GK31" s="187"/>
      <c r="GL31" s="187"/>
      <c r="GM31" s="187"/>
      <c r="GN31" s="187"/>
      <c r="GO31" s="187"/>
      <c r="GP31" s="187"/>
      <c r="GQ31" s="187"/>
      <c r="GR31" s="187"/>
      <c r="GS31" s="187"/>
      <c r="GT31" s="187"/>
      <c r="GU31" s="187"/>
      <c r="GV31" s="187"/>
      <c r="GW31" s="187"/>
      <c r="GX31" s="187"/>
      <c r="GY31" s="187"/>
      <c r="GZ31" s="187"/>
      <c r="HA31" s="187"/>
      <c r="HB31" s="187"/>
      <c r="HC31" s="187"/>
      <c r="HD31" s="187"/>
      <c r="HE31" s="187"/>
      <c r="HF31" s="187"/>
      <c r="HG31" s="187"/>
      <c r="HH31" s="187"/>
      <c r="HI31" s="187"/>
      <c r="HJ31" s="187"/>
      <c r="HK31" s="187"/>
      <c r="HL31" s="187"/>
      <c r="HM31" s="187"/>
      <c r="HN31" s="187"/>
      <c r="HO31" s="187"/>
      <c r="HP31" s="187"/>
      <c r="HQ31" s="187"/>
      <c r="HR31" s="187"/>
      <c r="HS31" s="187"/>
      <c r="HT31" s="187"/>
      <c r="HU31" s="187"/>
      <c r="HV31" s="187"/>
      <c r="HW31" s="187"/>
      <c r="HX31" s="187"/>
      <c r="HY31" s="187"/>
      <c r="HZ31" s="187"/>
      <c r="IA31" s="187"/>
      <c r="IB31" s="187"/>
      <c r="IC31" s="187"/>
      <c r="ID31" s="187"/>
      <c r="IE31" s="187"/>
      <c r="IF31" s="187"/>
      <c r="IG31" s="187"/>
      <c r="IH31" s="187"/>
      <c r="II31" s="187"/>
      <c r="IJ31" s="187"/>
      <c r="IK31" s="187"/>
      <c r="IL31" s="187"/>
      <c r="IM31" s="187"/>
      <c r="IN31" s="187"/>
      <c r="IO31" s="187"/>
      <c r="IP31" s="187"/>
      <c r="IQ31" s="187"/>
      <c r="IR31" s="187"/>
      <c r="IS31" s="187"/>
      <c r="IT31" s="187"/>
      <c r="IU31" s="187"/>
      <c r="IV31" s="187"/>
      <c r="IW31" s="187"/>
    </row>
    <row r="32" spans="1:257" s="41" customFormat="1" ht="105" customHeight="1" x14ac:dyDescent="0.25">
      <c r="A32" s="515" t="s">
        <v>452</v>
      </c>
      <c r="B32" s="30">
        <v>1</v>
      </c>
      <c r="C32" s="30" t="s">
        <v>316</v>
      </c>
      <c r="D32" s="395">
        <f>$D$28*B32</f>
        <v>36.86</v>
      </c>
      <c r="E32" s="726"/>
      <c r="F32" s="727"/>
      <c r="G32" s="727"/>
      <c r="H32" s="727"/>
      <c r="I32" s="727"/>
      <c r="J32" s="727"/>
      <c r="K32" s="727"/>
      <c r="L32" s="727"/>
      <c r="M32" s="727"/>
      <c r="N32" s="728"/>
      <c r="O32" s="436">
        <f>D32*(E32+F32+G32+H32+I32+K32+L32+M32+N32)</f>
        <v>0</v>
      </c>
      <c r="P32" s="512">
        <f>O32*D$13</f>
        <v>0</v>
      </c>
      <c r="Q32" s="516"/>
      <c r="R32" s="188"/>
      <c r="S32" s="188"/>
      <c r="T32" s="188"/>
      <c r="U32" s="188"/>
      <c r="V32" s="188"/>
      <c r="W32" s="188"/>
      <c r="X32" s="187"/>
      <c r="Y32" s="187"/>
      <c r="Z32" s="187"/>
      <c r="AA32" s="187"/>
      <c r="AB32" s="187"/>
      <c r="AC32" s="187"/>
      <c r="AD32" s="187"/>
      <c r="AE32" s="187"/>
      <c r="AF32" s="187"/>
      <c r="AG32" s="187"/>
      <c r="AH32" s="187"/>
      <c r="AI32" s="187"/>
      <c r="AJ32" s="187"/>
      <c r="AK32" s="187"/>
      <c r="AL32" s="187"/>
      <c r="AM32" s="187"/>
      <c r="AN32" s="187"/>
      <c r="AO32" s="187"/>
      <c r="AP32" s="187"/>
      <c r="AQ32" s="187"/>
      <c r="AR32" s="187"/>
      <c r="AS32" s="187"/>
      <c r="AT32" s="187"/>
      <c r="AU32" s="187"/>
      <c r="AV32" s="187"/>
      <c r="AW32" s="187"/>
      <c r="AX32" s="187"/>
      <c r="AY32" s="187"/>
      <c r="AZ32" s="187"/>
      <c r="BA32" s="187"/>
      <c r="BB32" s="187"/>
      <c r="BC32" s="187"/>
      <c r="BD32" s="187"/>
      <c r="BE32" s="187"/>
      <c r="BF32" s="187"/>
      <c r="BG32" s="187"/>
      <c r="BH32" s="187"/>
      <c r="BI32" s="187"/>
      <c r="BJ32" s="187"/>
      <c r="BK32" s="187"/>
      <c r="BL32" s="187"/>
      <c r="BM32" s="187"/>
      <c r="BN32" s="187"/>
      <c r="BO32" s="187"/>
      <c r="BP32" s="187"/>
      <c r="BQ32" s="187"/>
      <c r="BR32" s="187"/>
      <c r="BS32" s="187"/>
      <c r="BT32" s="187"/>
      <c r="BU32" s="187"/>
      <c r="BV32" s="187"/>
      <c r="BW32" s="187"/>
      <c r="BX32" s="187"/>
      <c r="BY32" s="187"/>
      <c r="BZ32" s="187"/>
      <c r="CA32" s="187"/>
      <c r="CB32" s="187"/>
      <c r="CC32" s="187"/>
      <c r="CD32" s="187"/>
      <c r="CE32" s="187"/>
      <c r="CF32" s="187"/>
      <c r="CG32" s="187"/>
      <c r="CH32" s="187"/>
      <c r="CI32" s="187"/>
      <c r="CJ32" s="187"/>
      <c r="CK32" s="187"/>
      <c r="CL32" s="187"/>
      <c r="CM32" s="187"/>
      <c r="CN32" s="187"/>
      <c r="CO32" s="187"/>
      <c r="CP32" s="187"/>
      <c r="CQ32" s="187"/>
      <c r="CR32" s="187"/>
      <c r="CS32" s="187"/>
      <c r="CT32" s="187"/>
      <c r="CU32" s="187"/>
      <c r="CV32" s="187"/>
      <c r="CW32" s="187"/>
      <c r="CX32" s="187"/>
      <c r="CY32" s="187"/>
      <c r="CZ32" s="187"/>
      <c r="DA32" s="187"/>
      <c r="DB32" s="187"/>
      <c r="DC32" s="187"/>
      <c r="DD32" s="187"/>
      <c r="DE32" s="187"/>
      <c r="DF32" s="187"/>
      <c r="DG32" s="187"/>
      <c r="DH32" s="187"/>
      <c r="DI32" s="187"/>
      <c r="DJ32" s="187"/>
      <c r="DK32" s="187"/>
      <c r="DL32" s="187"/>
      <c r="DM32" s="187"/>
      <c r="DN32" s="187"/>
      <c r="DO32" s="187"/>
      <c r="DP32" s="187"/>
      <c r="DQ32" s="187"/>
      <c r="DR32" s="187"/>
      <c r="DS32" s="187"/>
      <c r="DT32" s="187"/>
      <c r="DU32" s="187"/>
      <c r="DV32" s="187"/>
      <c r="DW32" s="187"/>
      <c r="DX32" s="187"/>
      <c r="DY32" s="187"/>
      <c r="DZ32" s="187"/>
      <c r="EA32" s="187"/>
      <c r="EB32" s="187"/>
      <c r="EC32" s="187"/>
      <c r="ED32" s="187"/>
      <c r="EE32" s="187"/>
      <c r="EF32" s="187"/>
      <c r="EG32" s="187"/>
      <c r="EH32" s="187"/>
      <c r="EI32" s="187"/>
      <c r="EJ32" s="187"/>
      <c r="EK32" s="187"/>
      <c r="EL32" s="187"/>
      <c r="EM32" s="187"/>
      <c r="EN32" s="187"/>
      <c r="EO32" s="187"/>
      <c r="EP32" s="187"/>
      <c r="EQ32" s="187"/>
      <c r="ER32" s="187"/>
      <c r="ES32" s="187"/>
      <c r="ET32" s="187"/>
      <c r="EU32" s="187"/>
      <c r="EV32" s="187"/>
      <c r="EW32" s="187"/>
      <c r="EX32" s="187"/>
      <c r="EY32" s="187"/>
      <c r="EZ32" s="187"/>
      <c r="FA32" s="187"/>
      <c r="FB32" s="187"/>
      <c r="FC32" s="187"/>
      <c r="FD32" s="187"/>
      <c r="FE32" s="187"/>
      <c r="FF32" s="187"/>
      <c r="FG32" s="187"/>
      <c r="FH32" s="187"/>
      <c r="FI32" s="187"/>
      <c r="FJ32" s="187"/>
      <c r="FK32" s="187"/>
      <c r="FL32" s="187"/>
      <c r="FM32" s="187"/>
      <c r="FN32" s="187"/>
      <c r="FO32" s="187"/>
      <c r="FP32" s="187"/>
      <c r="FQ32" s="187"/>
      <c r="FR32" s="187"/>
      <c r="FS32" s="187"/>
      <c r="FT32" s="187"/>
      <c r="FU32" s="187"/>
      <c r="FV32" s="187"/>
      <c r="FW32" s="187"/>
      <c r="FX32" s="187"/>
      <c r="FY32" s="187"/>
      <c r="FZ32" s="187"/>
      <c r="GA32" s="187"/>
      <c r="GB32" s="187"/>
      <c r="GC32" s="187"/>
      <c r="GD32" s="187"/>
      <c r="GE32" s="187"/>
      <c r="GF32" s="187"/>
      <c r="GG32" s="187"/>
      <c r="GH32" s="187"/>
      <c r="GI32" s="187"/>
      <c r="GJ32" s="187"/>
      <c r="GK32" s="187"/>
      <c r="GL32" s="187"/>
      <c r="GM32" s="187"/>
      <c r="GN32" s="187"/>
      <c r="GO32" s="187"/>
      <c r="GP32" s="187"/>
      <c r="GQ32" s="187"/>
      <c r="GR32" s="187"/>
      <c r="GS32" s="187"/>
      <c r="GT32" s="187"/>
      <c r="GU32" s="187"/>
      <c r="GV32" s="187"/>
      <c r="GW32" s="187"/>
      <c r="GX32" s="187"/>
      <c r="GY32" s="187"/>
      <c r="GZ32" s="187"/>
      <c r="HA32" s="187"/>
      <c r="HB32" s="187"/>
      <c r="HC32" s="187"/>
      <c r="HD32" s="187"/>
      <c r="HE32" s="187"/>
      <c r="HF32" s="187"/>
      <c r="HG32" s="187"/>
      <c r="HH32" s="187"/>
      <c r="HI32" s="187"/>
      <c r="HJ32" s="187"/>
      <c r="HK32" s="187"/>
      <c r="HL32" s="187"/>
      <c r="HM32" s="187"/>
      <c r="HN32" s="187"/>
      <c r="HO32" s="187"/>
      <c r="HP32" s="187"/>
      <c r="HQ32" s="187"/>
      <c r="HR32" s="187"/>
      <c r="HS32" s="187"/>
      <c r="HT32" s="187"/>
      <c r="HU32" s="187"/>
      <c r="HV32" s="187"/>
      <c r="HW32" s="187"/>
      <c r="HX32" s="187"/>
      <c r="HY32" s="187"/>
      <c r="HZ32" s="187"/>
      <c r="IA32" s="187"/>
      <c r="IB32" s="187"/>
      <c r="IC32" s="187"/>
      <c r="ID32" s="187"/>
      <c r="IE32" s="187"/>
      <c r="IF32" s="187"/>
      <c r="IG32" s="187"/>
      <c r="IH32" s="187"/>
      <c r="II32" s="187"/>
      <c r="IJ32" s="187"/>
      <c r="IK32" s="187"/>
      <c r="IL32" s="187"/>
      <c r="IM32" s="187"/>
      <c r="IN32" s="187"/>
      <c r="IO32" s="187"/>
      <c r="IP32" s="187"/>
      <c r="IQ32" s="187"/>
      <c r="IR32" s="187"/>
      <c r="IS32" s="187"/>
      <c r="IT32" s="187"/>
      <c r="IU32" s="187"/>
      <c r="IV32" s="187"/>
      <c r="IW32" s="187"/>
    </row>
    <row r="33" spans="1:257" s="41" customFormat="1" ht="111" customHeight="1" x14ac:dyDescent="0.25">
      <c r="A33" s="515" t="s">
        <v>451</v>
      </c>
      <c r="B33" s="30">
        <v>1</v>
      </c>
      <c r="C33" s="30" t="s">
        <v>316</v>
      </c>
      <c r="D33" s="395">
        <f>$D$28*B33</f>
        <v>36.86</v>
      </c>
      <c r="E33" s="405"/>
      <c r="F33" s="404"/>
      <c r="G33" s="404"/>
      <c r="H33" s="404"/>
      <c r="I33" s="404"/>
      <c r="J33" s="404"/>
      <c r="K33" s="404"/>
      <c r="L33" s="404"/>
      <c r="M33" s="404"/>
      <c r="N33" s="403"/>
      <c r="O33" s="436">
        <f>D33*(E33+F33+G33+H33+I33+J33+K33+L33+M33+N33)</f>
        <v>0</v>
      </c>
      <c r="P33" s="512">
        <f>O33*D$13</f>
        <v>0</v>
      </c>
      <c r="Q33" s="511"/>
      <c r="R33" s="188"/>
      <c r="S33" s="188"/>
      <c r="T33" s="188"/>
      <c r="U33" s="188"/>
      <c r="V33" s="188"/>
      <c r="W33" s="188"/>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7"/>
      <c r="CE33" s="187"/>
      <c r="CF33" s="187"/>
      <c r="CG33" s="187"/>
      <c r="CH33" s="187"/>
      <c r="CI33" s="187"/>
      <c r="CJ33" s="187"/>
      <c r="CK33" s="187"/>
      <c r="CL33" s="187"/>
      <c r="CM33" s="187"/>
      <c r="CN33" s="187"/>
      <c r="CO33" s="187"/>
      <c r="CP33" s="187"/>
      <c r="CQ33" s="187"/>
      <c r="CR33" s="187"/>
      <c r="CS33" s="187"/>
      <c r="CT33" s="187"/>
      <c r="CU33" s="187"/>
      <c r="CV33" s="187"/>
      <c r="CW33" s="187"/>
      <c r="CX33" s="187"/>
      <c r="CY33" s="187"/>
      <c r="CZ33" s="187"/>
      <c r="DA33" s="187"/>
      <c r="DB33" s="187"/>
      <c r="DC33" s="187"/>
      <c r="DD33" s="187"/>
      <c r="DE33" s="187"/>
      <c r="DF33" s="187"/>
      <c r="DG33" s="187"/>
      <c r="DH33" s="187"/>
      <c r="DI33" s="187"/>
      <c r="DJ33" s="187"/>
      <c r="DK33" s="187"/>
      <c r="DL33" s="187"/>
      <c r="DM33" s="187"/>
      <c r="DN33" s="187"/>
      <c r="DO33" s="187"/>
      <c r="DP33" s="187"/>
      <c r="DQ33" s="187"/>
      <c r="DR33" s="187"/>
      <c r="DS33" s="187"/>
      <c r="DT33" s="187"/>
      <c r="DU33" s="187"/>
      <c r="DV33" s="187"/>
      <c r="DW33" s="187"/>
      <c r="DX33" s="187"/>
      <c r="DY33" s="187"/>
      <c r="DZ33" s="187"/>
      <c r="EA33" s="187"/>
      <c r="EB33" s="187"/>
      <c r="EC33" s="187"/>
      <c r="ED33" s="187"/>
      <c r="EE33" s="187"/>
      <c r="EF33" s="187"/>
      <c r="EG33" s="187"/>
      <c r="EH33" s="187"/>
      <c r="EI33" s="187"/>
      <c r="EJ33" s="187"/>
      <c r="EK33" s="187"/>
      <c r="EL33" s="187"/>
      <c r="EM33" s="187"/>
      <c r="EN33" s="187"/>
      <c r="EO33" s="187"/>
      <c r="EP33" s="187"/>
      <c r="EQ33" s="187"/>
      <c r="ER33" s="187"/>
      <c r="ES33" s="187"/>
      <c r="ET33" s="187"/>
      <c r="EU33" s="187"/>
      <c r="EV33" s="187"/>
      <c r="EW33" s="187"/>
      <c r="EX33" s="187"/>
      <c r="EY33" s="187"/>
      <c r="EZ33" s="187"/>
      <c r="FA33" s="187"/>
      <c r="FB33" s="187"/>
      <c r="FC33" s="187"/>
      <c r="FD33" s="187"/>
      <c r="FE33" s="187"/>
      <c r="FF33" s="187"/>
      <c r="FG33" s="187"/>
      <c r="FH33" s="187"/>
      <c r="FI33" s="187"/>
      <c r="FJ33" s="187"/>
      <c r="FK33" s="187"/>
      <c r="FL33" s="187"/>
      <c r="FM33" s="187"/>
      <c r="FN33" s="187"/>
      <c r="FO33" s="187"/>
      <c r="FP33" s="187"/>
      <c r="FQ33" s="187"/>
      <c r="FR33" s="187"/>
      <c r="FS33" s="187"/>
      <c r="FT33" s="187"/>
      <c r="FU33" s="187"/>
      <c r="FV33" s="187"/>
      <c r="FW33" s="187"/>
      <c r="FX33" s="187"/>
      <c r="FY33" s="187"/>
      <c r="FZ33" s="187"/>
      <c r="GA33" s="187"/>
      <c r="GB33" s="187"/>
      <c r="GC33" s="187"/>
      <c r="GD33" s="187"/>
      <c r="GE33" s="187"/>
      <c r="GF33" s="187"/>
      <c r="GG33" s="187"/>
      <c r="GH33" s="187"/>
      <c r="GI33" s="187"/>
      <c r="GJ33" s="187"/>
      <c r="GK33" s="187"/>
      <c r="GL33" s="187"/>
      <c r="GM33" s="187"/>
      <c r="GN33" s="187"/>
      <c r="GO33" s="187"/>
      <c r="GP33" s="187"/>
      <c r="GQ33" s="187"/>
      <c r="GR33" s="187"/>
      <c r="GS33" s="187"/>
      <c r="GT33" s="187"/>
      <c r="GU33" s="187"/>
      <c r="GV33" s="187"/>
      <c r="GW33" s="187"/>
      <c r="GX33" s="187"/>
      <c r="GY33" s="187"/>
      <c r="GZ33" s="187"/>
      <c r="HA33" s="187"/>
      <c r="HB33" s="187"/>
      <c r="HC33" s="187"/>
      <c r="HD33" s="187"/>
      <c r="HE33" s="187"/>
      <c r="HF33" s="187"/>
      <c r="HG33" s="187"/>
      <c r="HH33" s="187"/>
      <c r="HI33" s="187"/>
      <c r="HJ33" s="187"/>
      <c r="HK33" s="187"/>
      <c r="HL33" s="187"/>
      <c r="HM33" s="187"/>
      <c r="HN33" s="187"/>
      <c r="HO33" s="187"/>
      <c r="HP33" s="187"/>
      <c r="HQ33" s="187"/>
      <c r="HR33" s="187"/>
      <c r="HS33" s="187"/>
      <c r="HT33" s="187"/>
      <c r="HU33" s="187"/>
      <c r="HV33" s="187"/>
      <c r="HW33" s="187"/>
      <c r="HX33" s="187"/>
      <c r="HY33" s="187"/>
      <c r="HZ33" s="187"/>
      <c r="IA33" s="187"/>
      <c r="IB33" s="187"/>
      <c r="IC33" s="187"/>
      <c r="ID33" s="187"/>
      <c r="IE33" s="187"/>
      <c r="IF33" s="187"/>
      <c r="IG33" s="187"/>
      <c r="IH33" s="187"/>
      <c r="II33" s="187"/>
      <c r="IJ33" s="187"/>
      <c r="IK33" s="187"/>
      <c r="IL33" s="187"/>
      <c r="IM33" s="187"/>
      <c r="IN33" s="187"/>
      <c r="IO33" s="187"/>
      <c r="IP33" s="187"/>
      <c r="IQ33" s="187"/>
      <c r="IR33" s="187"/>
      <c r="IS33" s="187"/>
      <c r="IT33" s="187"/>
      <c r="IU33" s="187"/>
      <c r="IV33" s="187"/>
      <c r="IW33" s="187"/>
    </row>
    <row r="34" spans="1:257" s="41" customFormat="1" ht="103.5" customHeight="1" x14ac:dyDescent="0.25">
      <c r="A34" s="514" t="s">
        <v>450</v>
      </c>
      <c r="B34" s="513">
        <v>1</v>
      </c>
      <c r="C34" s="513" t="s">
        <v>316</v>
      </c>
      <c r="D34" s="395">
        <f>$D$28*B34</f>
        <v>36.86</v>
      </c>
      <c r="E34" s="726"/>
      <c r="F34" s="727"/>
      <c r="G34" s="727"/>
      <c r="H34" s="727"/>
      <c r="I34" s="727"/>
      <c r="J34" s="727"/>
      <c r="K34" s="727"/>
      <c r="L34" s="727"/>
      <c r="M34" s="727"/>
      <c r="N34" s="728"/>
      <c r="O34" s="436">
        <f>D34*(E34+F34+G34+H34+I34+K34+L34+M34+N34)</f>
        <v>0</v>
      </c>
      <c r="P34" s="512">
        <f>O34*D$13</f>
        <v>0</v>
      </c>
      <c r="Q34" s="511"/>
      <c r="R34" s="188"/>
      <c r="S34" s="188"/>
      <c r="T34" s="188"/>
      <c r="U34" s="188"/>
      <c r="V34" s="188"/>
      <c r="W34" s="188"/>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7"/>
      <c r="BC34" s="187"/>
      <c r="BD34" s="187"/>
      <c r="BE34" s="187"/>
      <c r="BF34" s="187"/>
      <c r="BG34" s="187"/>
      <c r="BH34" s="187"/>
      <c r="BI34" s="187"/>
      <c r="BJ34" s="187"/>
      <c r="BK34" s="187"/>
      <c r="BL34" s="187"/>
      <c r="BM34" s="187"/>
      <c r="BN34" s="187"/>
      <c r="BO34" s="187"/>
      <c r="BP34" s="187"/>
      <c r="BQ34" s="187"/>
      <c r="BR34" s="187"/>
      <c r="BS34" s="187"/>
      <c r="BT34" s="187"/>
      <c r="BU34" s="187"/>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c r="CS34" s="187"/>
      <c r="CT34" s="187"/>
      <c r="CU34" s="187"/>
      <c r="CV34" s="187"/>
      <c r="CW34" s="187"/>
      <c r="CX34" s="187"/>
      <c r="CY34" s="187"/>
      <c r="CZ34" s="187"/>
      <c r="DA34" s="187"/>
      <c r="DB34" s="187"/>
      <c r="DC34" s="187"/>
      <c r="DD34" s="187"/>
      <c r="DE34" s="187"/>
      <c r="DF34" s="187"/>
      <c r="DG34" s="187"/>
      <c r="DH34" s="187"/>
      <c r="DI34" s="187"/>
      <c r="DJ34" s="187"/>
      <c r="DK34" s="187"/>
      <c r="DL34" s="187"/>
      <c r="DM34" s="187"/>
      <c r="DN34" s="187"/>
      <c r="DO34" s="187"/>
      <c r="DP34" s="187"/>
      <c r="DQ34" s="187"/>
      <c r="DR34" s="187"/>
      <c r="DS34" s="187"/>
      <c r="DT34" s="187"/>
      <c r="DU34" s="187"/>
      <c r="DV34" s="187"/>
      <c r="DW34" s="187"/>
      <c r="DX34" s="187"/>
      <c r="DY34" s="187"/>
      <c r="DZ34" s="187"/>
      <c r="EA34" s="187"/>
      <c r="EB34" s="187"/>
      <c r="EC34" s="187"/>
      <c r="ED34" s="187"/>
      <c r="EE34" s="187"/>
      <c r="EF34" s="187"/>
      <c r="EG34" s="187"/>
      <c r="EH34" s="187"/>
      <c r="EI34" s="187"/>
      <c r="EJ34" s="187"/>
      <c r="EK34" s="187"/>
      <c r="EL34" s="187"/>
      <c r="EM34" s="187"/>
      <c r="EN34" s="187"/>
      <c r="EO34" s="187"/>
      <c r="EP34" s="187"/>
      <c r="EQ34" s="187"/>
      <c r="ER34" s="187"/>
      <c r="ES34" s="187"/>
      <c r="ET34" s="187"/>
      <c r="EU34" s="187"/>
      <c r="EV34" s="187"/>
      <c r="EW34" s="187"/>
      <c r="EX34" s="187"/>
      <c r="EY34" s="187"/>
      <c r="EZ34" s="187"/>
      <c r="FA34" s="187"/>
      <c r="FB34" s="187"/>
      <c r="FC34" s="187"/>
      <c r="FD34" s="187"/>
      <c r="FE34" s="187"/>
      <c r="FF34" s="187"/>
      <c r="FG34" s="187"/>
      <c r="FH34" s="187"/>
      <c r="FI34" s="187"/>
      <c r="FJ34" s="187"/>
      <c r="FK34" s="187"/>
      <c r="FL34" s="187"/>
      <c r="FM34" s="187"/>
      <c r="FN34" s="187"/>
      <c r="FO34" s="187"/>
      <c r="FP34" s="187"/>
      <c r="FQ34" s="187"/>
      <c r="FR34" s="187"/>
      <c r="FS34" s="187"/>
      <c r="FT34" s="187"/>
      <c r="FU34" s="187"/>
      <c r="FV34" s="187"/>
      <c r="FW34" s="187"/>
      <c r="FX34" s="187"/>
      <c r="FY34" s="187"/>
      <c r="FZ34" s="187"/>
      <c r="GA34" s="187"/>
      <c r="GB34" s="187"/>
      <c r="GC34" s="187"/>
      <c r="GD34" s="187"/>
      <c r="GE34" s="187"/>
      <c r="GF34" s="187"/>
      <c r="GG34" s="187"/>
      <c r="GH34" s="187"/>
      <c r="GI34" s="187"/>
      <c r="GJ34" s="187"/>
      <c r="GK34" s="187"/>
      <c r="GL34" s="187"/>
      <c r="GM34" s="187"/>
      <c r="GN34" s="187"/>
      <c r="GO34" s="187"/>
      <c r="GP34" s="187"/>
      <c r="GQ34" s="187"/>
      <c r="GR34" s="187"/>
      <c r="GS34" s="187"/>
      <c r="GT34" s="187"/>
      <c r="GU34" s="187"/>
      <c r="GV34" s="187"/>
      <c r="GW34" s="187"/>
      <c r="GX34" s="187"/>
      <c r="GY34" s="187"/>
      <c r="GZ34" s="187"/>
      <c r="HA34" s="187"/>
      <c r="HB34" s="187"/>
      <c r="HC34" s="187"/>
      <c r="HD34" s="187"/>
      <c r="HE34" s="187"/>
      <c r="HF34" s="187"/>
      <c r="HG34" s="187"/>
      <c r="HH34" s="187"/>
      <c r="HI34" s="187"/>
      <c r="HJ34" s="187"/>
      <c r="HK34" s="187"/>
      <c r="HL34" s="187"/>
      <c r="HM34" s="187"/>
      <c r="HN34" s="187"/>
      <c r="HO34" s="187"/>
      <c r="HP34" s="187"/>
      <c r="HQ34" s="187"/>
      <c r="HR34" s="187"/>
      <c r="HS34" s="187"/>
      <c r="HT34" s="187"/>
      <c r="HU34" s="187"/>
      <c r="HV34" s="187"/>
      <c r="HW34" s="187"/>
      <c r="HX34" s="187"/>
      <c r="HY34" s="187"/>
      <c r="HZ34" s="187"/>
      <c r="IA34" s="187"/>
      <c r="IB34" s="187"/>
      <c r="IC34" s="187"/>
      <c r="ID34" s="187"/>
      <c r="IE34" s="187"/>
      <c r="IF34" s="187"/>
      <c r="IG34" s="187"/>
      <c r="IH34" s="187"/>
      <c r="II34" s="187"/>
      <c r="IJ34" s="187"/>
      <c r="IK34" s="187"/>
      <c r="IL34" s="187"/>
      <c r="IM34" s="187"/>
      <c r="IN34" s="187"/>
      <c r="IO34" s="187"/>
      <c r="IP34" s="187"/>
      <c r="IQ34" s="187"/>
      <c r="IR34" s="187"/>
      <c r="IS34" s="187"/>
      <c r="IT34" s="187"/>
      <c r="IU34" s="187"/>
      <c r="IV34" s="187"/>
      <c r="IW34" s="187"/>
    </row>
    <row r="35" spans="1:257" s="505" customFormat="1" ht="45" customHeight="1" x14ac:dyDescent="0.25">
      <c r="A35" s="478" t="s">
        <v>449</v>
      </c>
      <c r="B35" s="510"/>
      <c r="C35" s="510"/>
      <c r="D35" s="509"/>
      <c r="E35" s="475"/>
      <c r="F35" s="475"/>
      <c r="G35" s="475"/>
      <c r="H35" s="475"/>
      <c r="I35" s="475"/>
      <c r="J35" s="475"/>
      <c r="K35" s="475"/>
      <c r="L35" s="475"/>
      <c r="M35" s="475"/>
      <c r="N35" s="475"/>
      <c r="O35" s="474"/>
      <c r="P35" s="473">
        <f>SUM(P29:P34)</f>
        <v>0</v>
      </c>
      <c r="Q35" s="508" t="s">
        <v>448</v>
      </c>
      <c r="R35" s="507"/>
      <c r="S35" s="507"/>
      <c r="T35" s="507"/>
      <c r="U35" s="507"/>
      <c r="V35" s="507"/>
      <c r="W35" s="507"/>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6"/>
      <c r="AY35" s="506"/>
      <c r="AZ35" s="506"/>
      <c r="BA35" s="506"/>
      <c r="BB35" s="506"/>
      <c r="BC35" s="506"/>
      <c r="BD35" s="506"/>
      <c r="BE35" s="506"/>
      <c r="BF35" s="506"/>
      <c r="BG35" s="506"/>
      <c r="BH35" s="506"/>
      <c r="BI35" s="506"/>
      <c r="BJ35" s="506"/>
      <c r="BK35" s="506"/>
      <c r="BL35" s="506"/>
      <c r="BM35" s="506"/>
      <c r="BN35" s="506"/>
      <c r="BO35" s="506"/>
      <c r="BP35" s="506"/>
      <c r="BQ35" s="506"/>
      <c r="BR35" s="506"/>
      <c r="BS35" s="506"/>
      <c r="BT35" s="506"/>
      <c r="BU35" s="506"/>
      <c r="BV35" s="506"/>
      <c r="BW35" s="506"/>
      <c r="BX35" s="506"/>
      <c r="BY35" s="506"/>
      <c r="BZ35" s="506"/>
      <c r="CA35" s="506"/>
      <c r="CB35" s="506"/>
      <c r="CC35" s="506"/>
      <c r="CD35" s="506"/>
      <c r="CE35" s="506"/>
      <c r="CF35" s="506"/>
      <c r="CG35" s="506"/>
      <c r="CH35" s="506"/>
      <c r="CI35" s="506"/>
      <c r="CJ35" s="506"/>
      <c r="CK35" s="506"/>
      <c r="CL35" s="506"/>
      <c r="CM35" s="506"/>
      <c r="CN35" s="506"/>
      <c r="CO35" s="506"/>
      <c r="CP35" s="506"/>
      <c r="CQ35" s="506"/>
      <c r="CR35" s="506"/>
      <c r="CS35" s="506"/>
      <c r="CT35" s="506"/>
      <c r="CU35" s="506"/>
      <c r="CV35" s="506"/>
      <c r="CW35" s="506"/>
      <c r="CX35" s="506"/>
      <c r="CY35" s="506"/>
      <c r="CZ35" s="506"/>
      <c r="DA35" s="506"/>
      <c r="DB35" s="506"/>
      <c r="DC35" s="506"/>
      <c r="DD35" s="506"/>
      <c r="DE35" s="506"/>
      <c r="DF35" s="506"/>
      <c r="DG35" s="506"/>
      <c r="DH35" s="506"/>
      <c r="DI35" s="506"/>
      <c r="DJ35" s="506"/>
      <c r="DK35" s="506"/>
      <c r="DL35" s="506"/>
      <c r="DM35" s="506"/>
      <c r="DN35" s="506"/>
      <c r="DO35" s="506"/>
      <c r="DP35" s="506"/>
      <c r="DQ35" s="506"/>
      <c r="DR35" s="506"/>
      <c r="DS35" s="506"/>
      <c r="DT35" s="506"/>
      <c r="DU35" s="506"/>
      <c r="DV35" s="506"/>
      <c r="DW35" s="506"/>
      <c r="DX35" s="506"/>
      <c r="DY35" s="506"/>
      <c r="DZ35" s="506"/>
      <c r="EA35" s="506"/>
      <c r="EB35" s="506"/>
      <c r="EC35" s="506"/>
      <c r="ED35" s="506"/>
      <c r="EE35" s="506"/>
      <c r="EF35" s="506"/>
      <c r="EG35" s="506"/>
      <c r="EH35" s="506"/>
      <c r="EI35" s="506"/>
      <c r="EJ35" s="506"/>
      <c r="EK35" s="506"/>
      <c r="EL35" s="506"/>
      <c r="EM35" s="506"/>
      <c r="EN35" s="506"/>
      <c r="EO35" s="506"/>
      <c r="EP35" s="506"/>
      <c r="EQ35" s="506"/>
      <c r="ER35" s="506"/>
      <c r="ES35" s="506"/>
      <c r="ET35" s="506"/>
      <c r="EU35" s="506"/>
      <c r="EV35" s="506"/>
      <c r="EW35" s="506"/>
      <c r="EX35" s="506"/>
      <c r="EY35" s="506"/>
      <c r="EZ35" s="506"/>
      <c r="FA35" s="506"/>
      <c r="FB35" s="506"/>
      <c r="FC35" s="506"/>
      <c r="FD35" s="506"/>
      <c r="FE35" s="506"/>
      <c r="FF35" s="506"/>
      <c r="FG35" s="506"/>
      <c r="FH35" s="506"/>
      <c r="FI35" s="506"/>
      <c r="FJ35" s="506"/>
      <c r="FK35" s="506"/>
      <c r="FL35" s="506"/>
      <c r="FM35" s="506"/>
      <c r="FN35" s="506"/>
      <c r="FO35" s="506"/>
      <c r="FP35" s="506"/>
      <c r="FQ35" s="506"/>
      <c r="FR35" s="506"/>
      <c r="FS35" s="506"/>
      <c r="FT35" s="506"/>
      <c r="FU35" s="506"/>
      <c r="FV35" s="506"/>
      <c r="FW35" s="506"/>
      <c r="FX35" s="506"/>
      <c r="FY35" s="506"/>
      <c r="FZ35" s="506"/>
      <c r="GA35" s="506"/>
      <c r="GB35" s="506"/>
      <c r="GC35" s="506"/>
      <c r="GD35" s="506"/>
      <c r="GE35" s="506"/>
      <c r="GF35" s="506"/>
      <c r="GG35" s="506"/>
      <c r="GH35" s="506"/>
      <c r="GI35" s="506"/>
      <c r="GJ35" s="506"/>
      <c r="GK35" s="506"/>
      <c r="GL35" s="506"/>
      <c r="GM35" s="506"/>
      <c r="GN35" s="506"/>
      <c r="GO35" s="506"/>
      <c r="GP35" s="506"/>
      <c r="GQ35" s="506"/>
      <c r="GR35" s="506"/>
      <c r="GS35" s="506"/>
      <c r="GT35" s="506"/>
      <c r="GU35" s="506"/>
      <c r="GV35" s="506"/>
      <c r="GW35" s="506"/>
      <c r="GX35" s="506"/>
      <c r="GY35" s="506"/>
      <c r="GZ35" s="506"/>
      <c r="HA35" s="506"/>
      <c r="HB35" s="506"/>
      <c r="HC35" s="506"/>
      <c r="HD35" s="506"/>
      <c r="HE35" s="506"/>
      <c r="HF35" s="506"/>
      <c r="HG35" s="506"/>
      <c r="HH35" s="506"/>
      <c r="HI35" s="506"/>
      <c r="HJ35" s="506"/>
      <c r="HK35" s="506"/>
      <c r="HL35" s="506"/>
      <c r="HM35" s="506"/>
      <c r="HN35" s="506"/>
      <c r="HO35" s="506"/>
      <c r="HP35" s="506"/>
      <c r="HQ35" s="506"/>
      <c r="HR35" s="506"/>
      <c r="HS35" s="506"/>
      <c r="HT35" s="506"/>
      <c r="HU35" s="506"/>
      <c r="HV35" s="506"/>
      <c r="HW35" s="506"/>
      <c r="HX35" s="506"/>
      <c r="HY35" s="506"/>
      <c r="HZ35" s="506"/>
      <c r="IA35" s="506"/>
      <c r="IB35" s="506"/>
      <c r="IC35" s="506"/>
      <c r="ID35" s="506"/>
      <c r="IE35" s="506"/>
      <c r="IF35" s="506"/>
      <c r="IG35" s="506"/>
      <c r="IH35" s="506"/>
      <c r="II35" s="506"/>
      <c r="IJ35" s="506"/>
      <c r="IK35" s="506"/>
      <c r="IL35" s="506"/>
      <c r="IM35" s="506"/>
      <c r="IN35" s="506"/>
      <c r="IO35" s="506"/>
      <c r="IP35" s="506"/>
      <c r="IQ35" s="506"/>
      <c r="IR35" s="506"/>
      <c r="IS35" s="506"/>
      <c r="IT35" s="506"/>
      <c r="IU35" s="506"/>
      <c r="IV35" s="506"/>
      <c r="IW35" s="506"/>
    </row>
    <row r="36" spans="1:257" s="41" customFormat="1" ht="15.75" customHeight="1" x14ac:dyDescent="0.25">
      <c r="A36" s="504" t="s">
        <v>447</v>
      </c>
      <c r="B36" s="502" t="s">
        <v>446</v>
      </c>
      <c r="C36" s="502"/>
      <c r="D36" s="503">
        <v>40.85</v>
      </c>
      <c r="E36" s="502"/>
      <c r="F36" s="502"/>
      <c r="G36" s="502"/>
      <c r="H36" s="502"/>
      <c r="I36" s="502"/>
      <c r="J36" s="502"/>
      <c r="K36" s="502"/>
      <c r="L36" s="502"/>
      <c r="M36" s="502"/>
      <c r="N36" s="502"/>
      <c r="O36" s="502"/>
      <c r="P36" s="501"/>
      <c r="Q36" s="500"/>
      <c r="R36" s="198"/>
      <c r="S36" s="198"/>
      <c r="T36" s="198"/>
      <c r="U36" s="198"/>
      <c r="V36" s="198"/>
      <c r="W36" s="198"/>
    </row>
    <row r="37" spans="1:257" s="196" customFormat="1" ht="30.75" customHeight="1" x14ac:dyDescent="0.25">
      <c r="A37" s="458" t="s">
        <v>445</v>
      </c>
      <c r="B37" s="495">
        <v>0.25</v>
      </c>
      <c r="C37" s="499" t="s">
        <v>316</v>
      </c>
      <c r="D37" s="439">
        <f t="shared" ref="D37:D48" si="0">$D$36*B37</f>
        <v>10.2125</v>
      </c>
      <c r="E37" s="405"/>
      <c r="F37" s="404"/>
      <c r="G37" s="404"/>
      <c r="H37" s="404"/>
      <c r="I37" s="404"/>
      <c r="J37" s="404"/>
      <c r="K37" s="404"/>
      <c r="L37" s="404"/>
      <c r="M37" s="404"/>
      <c r="N37" s="403"/>
      <c r="O37" s="456">
        <f t="shared" ref="O37:O48" si="1">D37*(E37+F37+G37+H37+I37+J37+K37+L37+M37+N37)</f>
        <v>0</v>
      </c>
      <c r="P37" s="498">
        <f t="shared" ref="P37:P48" si="2">O37*D$13</f>
        <v>0</v>
      </c>
      <c r="Q37" s="230"/>
    </row>
    <row r="38" spans="1:257" s="196" customFormat="1" ht="28.5" customHeight="1" x14ac:dyDescent="0.25">
      <c r="A38" s="438" t="s">
        <v>444</v>
      </c>
      <c r="B38" s="495">
        <v>0.25</v>
      </c>
      <c r="C38" s="30" t="s">
        <v>316</v>
      </c>
      <c r="D38" s="439">
        <f t="shared" si="0"/>
        <v>10.2125</v>
      </c>
      <c r="E38" s="400"/>
      <c r="F38" s="399"/>
      <c r="G38" s="399"/>
      <c r="H38" s="399"/>
      <c r="I38" s="399"/>
      <c r="J38" s="399"/>
      <c r="K38" s="399"/>
      <c r="L38" s="399"/>
      <c r="M38" s="399"/>
      <c r="N38" s="398"/>
      <c r="O38" s="456">
        <f t="shared" si="1"/>
        <v>0</v>
      </c>
      <c r="P38" s="485">
        <f t="shared" si="2"/>
        <v>0</v>
      </c>
      <c r="Q38" s="230"/>
    </row>
    <row r="39" spans="1:257" s="196" customFormat="1" ht="63" customHeight="1" x14ac:dyDescent="0.25">
      <c r="A39" s="438" t="s">
        <v>443</v>
      </c>
      <c r="B39" s="495">
        <v>0.25</v>
      </c>
      <c r="C39" s="30" t="s">
        <v>316</v>
      </c>
      <c r="D39" s="439">
        <f t="shared" si="0"/>
        <v>10.2125</v>
      </c>
      <c r="E39" s="405"/>
      <c r="F39" s="404"/>
      <c r="G39" s="404"/>
      <c r="H39" s="404"/>
      <c r="I39" s="404"/>
      <c r="J39" s="404"/>
      <c r="K39" s="404"/>
      <c r="L39" s="404"/>
      <c r="M39" s="404"/>
      <c r="N39" s="403"/>
      <c r="O39" s="456">
        <f t="shared" si="1"/>
        <v>0</v>
      </c>
      <c r="P39" s="485">
        <f t="shared" si="2"/>
        <v>0</v>
      </c>
      <c r="Q39" s="230"/>
    </row>
    <row r="40" spans="1:257" s="196" customFormat="1" ht="39.75" customHeight="1" x14ac:dyDescent="0.25">
      <c r="A40" s="438" t="s">
        <v>442</v>
      </c>
      <c r="B40" s="495">
        <v>0.25</v>
      </c>
      <c r="C40" s="30" t="s">
        <v>316</v>
      </c>
      <c r="D40" s="439">
        <f t="shared" si="0"/>
        <v>10.2125</v>
      </c>
      <c r="E40" s="400"/>
      <c r="F40" s="399"/>
      <c r="G40" s="399"/>
      <c r="H40" s="399"/>
      <c r="I40" s="399"/>
      <c r="J40" s="399"/>
      <c r="K40" s="399"/>
      <c r="L40" s="399"/>
      <c r="M40" s="399"/>
      <c r="N40" s="398"/>
      <c r="O40" s="456">
        <f t="shared" si="1"/>
        <v>0</v>
      </c>
      <c r="P40" s="485">
        <f t="shared" si="2"/>
        <v>0</v>
      </c>
      <c r="Q40" s="230"/>
    </row>
    <row r="41" spans="1:257" s="196" customFormat="1" ht="39" customHeight="1" x14ac:dyDescent="0.25">
      <c r="A41" s="497" t="s">
        <v>441</v>
      </c>
      <c r="B41" s="495">
        <v>0.25</v>
      </c>
      <c r="C41" s="491" t="s">
        <v>316</v>
      </c>
      <c r="D41" s="439">
        <f t="shared" si="0"/>
        <v>10.2125</v>
      </c>
      <c r="E41" s="405"/>
      <c r="F41" s="404"/>
      <c r="G41" s="404"/>
      <c r="H41" s="404"/>
      <c r="I41" s="404"/>
      <c r="J41" s="404"/>
      <c r="K41" s="404"/>
      <c r="L41" s="404"/>
      <c r="M41" s="404"/>
      <c r="N41" s="492"/>
      <c r="O41" s="486">
        <f t="shared" si="1"/>
        <v>0</v>
      </c>
      <c r="P41" s="485">
        <f t="shared" si="2"/>
        <v>0</v>
      </c>
      <c r="Q41" s="230"/>
    </row>
    <row r="42" spans="1:257" s="196" customFormat="1" ht="53.25" customHeight="1" x14ac:dyDescent="0.25">
      <c r="A42" s="496" t="s">
        <v>440</v>
      </c>
      <c r="B42" s="495">
        <v>0.25</v>
      </c>
      <c r="C42" s="490" t="s">
        <v>316</v>
      </c>
      <c r="D42" s="439">
        <f t="shared" si="0"/>
        <v>10.2125</v>
      </c>
      <c r="E42" s="400"/>
      <c r="F42" s="399"/>
      <c r="G42" s="399"/>
      <c r="H42" s="399"/>
      <c r="I42" s="399"/>
      <c r="J42" s="399"/>
      <c r="K42" s="399"/>
      <c r="L42" s="399"/>
      <c r="M42" s="399"/>
      <c r="N42" s="487"/>
      <c r="O42" s="486">
        <f t="shared" si="1"/>
        <v>0</v>
      </c>
      <c r="P42" s="485">
        <f t="shared" si="2"/>
        <v>0</v>
      </c>
      <c r="Q42" s="230"/>
    </row>
    <row r="43" spans="1:257" s="196" customFormat="1" ht="35.25" customHeight="1" x14ac:dyDescent="0.25">
      <c r="A43" s="438" t="s">
        <v>439</v>
      </c>
      <c r="B43" s="495">
        <v>0.25</v>
      </c>
      <c r="C43" s="30" t="s">
        <v>316</v>
      </c>
      <c r="D43" s="439">
        <f t="shared" si="0"/>
        <v>10.2125</v>
      </c>
      <c r="E43" s="405"/>
      <c r="F43" s="404"/>
      <c r="G43" s="404"/>
      <c r="H43" s="404"/>
      <c r="I43" s="404"/>
      <c r="J43" s="404"/>
      <c r="K43" s="404"/>
      <c r="L43" s="404"/>
      <c r="M43" s="404"/>
      <c r="N43" s="403"/>
      <c r="O43" s="456">
        <f t="shared" si="1"/>
        <v>0</v>
      </c>
      <c r="P43" s="485">
        <f t="shared" si="2"/>
        <v>0</v>
      </c>
      <c r="Q43" s="230"/>
    </row>
    <row r="44" spans="1:257" s="196" customFormat="1" ht="30" x14ac:dyDescent="0.25">
      <c r="A44" s="438" t="s">
        <v>438</v>
      </c>
      <c r="B44" s="347">
        <v>0.5</v>
      </c>
      <c r="C44" s="30" t="s">
        <v>316</v>
      </c>
      <c r="D44" s="439">
        <f t="shared" si="0"/>
        <v>20.425000000000001</v>
      </c>
      <c r="E44" s="400"/>
      <c r="F44" s="399"/>
      <c r="G44" s="399"/>
      <c r="H44" s="399"/>
      <c r="I44" s="399"/>
      <c r="J44" s="399"/>
      <c r="K44" s="399"/>
      <c r="L44" s="399"/>
      <c r="M44" s="399"/>
      <c r="N44" s="398"/>
      <c r="O44" s="456">
        <f t="shared" si="1"/>
        <v>0</v>
      </c>
      <c r="P44" s="485">
        <f t="shared" si="2"/>
        <v>0</v>
      </c>
      <c r="Q44" s="230"/>
    </row>
    <row r="45" spans="1:257" s="196" customFormat="1" ht="30" x14ac:dyDescent="0.25">
      <c r="A45" s="438" t="s">
        <v>437</v>
      </c>
      <c r="B45" s="347">
        <v>0.5</v>
      </c>
      <c r="C45" s="30" t="s">
        <v>316</v>
      </c>
      <c r="D45" s="439">
        <f t="shared" si="0"/>
        <v>20.425000000000001</v>
      </c>
      <c r="E45" s="400"/>
      <c r="F45" s="399"/>
      <c r="G45" s="399"/>
      <c r="H45" s="399"/>
      <c r="I45" s="399"/>
      <c r="J45" s="399"/>
      <c r="K45" s="399"/>
      <c r="L45" s="399"/>
      <c r="M45" s="399"/>
      <c r="N45" s="398"/>
      <c r="O45" s="456">
        <f t="shared" si="1"/>
        <v>0</v>
      </c>
      <c r="P45" s="485">
        <f t="shared" si="2"/>
        <v>0</v>
      </c>
      <c r="Q45" s="230"/>
    </row>
    <row r="46" spans="1:257" s="196" customFormat="1" ht="66" customHeight="1" x14ac:dyDescent="0.25">
      <c r="A46" s="494" t="s">
        <v>436</v>
      </c>
      <c r="B46" s="491"/>
      <c r="C46" s="490" t="s">
        <v>316</v>
      </c>
      <c r="D46" s="439">
        <f t="shared" si="0"/>
        <v>0</v>
      </c>
      <c r="E46" s="493"/>
      <c r="F46" s="481"/>
      <c r="G46" s="481"/>
      <c r="H46" s="481"/>
      <c r="I46" s="481"/>
      <c r="J46" s="481"/>
      <c r="K46" s="481"/>
      <c r="L46" s="481"/>
      <c r="M46" s="481"/>
      <c r="N46" s="492"/>
      <c r="O46" s="486">
        <f t="shared" si="1"/>
        <v>0</v>
      </c>
      <c r="P46" s="485">
        <f t="shared" si="2"/>
        <v>0</v>
      </c>
      <c r="Q46" s="230"/>
    </row>
    <row r="47" spans="1:257" s="196" customFormat="1" ht="30" x14ac:dyDescent="0.25">
      <c r="A47" s="484" t="s">
        <v>435</v>
      </c>
      <c r="B47" s="491">
        <v>0.25</v>
      </c>
      <c r="C47" s="490" t="s">
        <v>316</v>
      </c>
      <c r="D47" s="439">
        <f t="shared" si="0"/>
        <v>10.2125</v>
      </c>
      <c r="E47" s="489"/>
      <c r="F47" s="488"/>
      <c r="G47" s="488"/>
      <c r="H47" s="488"/>
      <c r="I47" s="488"/>
      <c r="J47" s="488"/>
      <c r="K47" s="488"/>
      <c r="L47" s="488"/>
      <c r="M47" s="488"/>
      <c r="N47" s="487"/>
      <c r="O47" s="486">
        <f t="shared" si="1"/>
        <v>0</v>
      </c>
      <c r="P47" s="485">
        <f t="shared" si="2"/>
        <v>0</v>
      </c>
      <c r="Q47" s="230"/>
    </row>
    <row r="48" spans="1:257" ht="51.75" customHeight="1" x14ac:dyDescent="0.25">
      <c r="A48" s="484" t="s">
        <v>434</v>
      </c>
      <c r="B48" s="483">
        <v>0.25</v>
      </c>
      <c r="C48" s="482" t="s">
        <v>316</v>
      </c>
      <c r="D48" s="439">
        <f t="shared" si="0"/>
        <v>10.2125</v>
      </c>
      <c r="E48" s="467"/>
      <c r="F48" s="481"/>
      <c r="G48" s="481"/>
      <c r="H48" s="481"/>
      <c r="I48" s="481"/>
      <c r="J48" s="481"/>
      <c r="K48" s="481"/>
      <c r="L48" s="481"/>
      <c r="M48" s="481"/>
      <c r="N48" s="415"/>
      <c r="O48" s="480">
        <f t="shared" si="1"/>
        <v>0</v>
      </c>
      <c r="P48" s="479">
        <f t="shared" si="2"/>
        <v>0</v>
      </c>
      <c r="Q48" s="417"/>
    </row>
    <row r="49" spans="1:257" ht="51.75" customHeight="1" x14ac:dyDescent="0.25">
      <c r="A49" s="478" t="s">
        <v>433</v>
      </c>
      <c r="B49" s="477"/>
      <c r="C49" s="476"/>
      <c r="D49" s="474"/>
      <c r="E49" s="475"/>
      <c r="F49" s="475"/>
      <c r="G49" s="475"/>
      <c r="H49" s="475"/>
      <c r="I49" s="475"/>
      <c r="J49" s="475"/>
      <c r="K49" s="475"/>
      <c r="L49" s="475"/>
      <c r="M49" s="475"/>
      <c r="N49" s="475"/>
      <c r="O49" s="474"/>
      <c r="P49" s="473">
        <f>SUM(P37:P48)</f>
        <v>0</v>
      </c>
      <c r="Q49" s="472" t="s">
        <v>432</v>
      </c>
    </row>
    <row r="50" spans="1:257" ht="16.5" customHeight="1" thickBot="1" x14ac:dyDescent="0.3">
      <c r="A50" s="471"/>
      <c r="B50" s="470"/>
      <c r="C50" s="469"/>
      <c r="D50" s="468"/>
      <c r="E50" s="467"/>
      <c r="F50" s="467"/>
      <c r="G50" s="467"/>
      <c r="H50" s="467"/>
      <c r="I50" s="467"/>
      <c r="J50" s="467"/>
      <c r="K50" s="467"/>
      <c r="L50" s="467"/>
      <c r="M50" s="467"/>
      <c r="N50" s="415"/>
      <c r="O50" s="466"/>
      <c r="P50" s="466"/>
      <c r="Q50" s="417"/>
    </row>
    <row r="51" spans="1:257" s="21" customFormat="1" ht="21" x14ac:dyDescent="0.35">
      <c r="A51" s="733" t="s">
        <v>345</v>
      </c>
      <c r="B51" s="734"/>
      <c r="C51" s="734"/>
      <c r="D51" s="735"/>
      <c r="E51" s="735"/>
      <c r="F51" s="735"/>
      <c r="G51" s="735"/>
      <c r="H51" s="735"/>
      <c r="I51" s="735"/>
      <c r="J51" s="735"/>
      <c r="K51" s="735"/>
      <c r="L51" s="735"/>
      <c r="M51" s="735"/>
      <c r="N51" s="735"/>
      <c r="O51" s="734"/>
      <c r="P51" s="459"/>
      <c r="Q51" s="349"/>
      <c r="R51" s="267"/>
      <c r="S51" s="267"/>
      <c r="T51" s="267"/>
      <c r="U51" s="267"/>
      <c r="V51" s="267"/>
      <c r="W51" s="267"/>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6"/>
      <c r="BR51" s="266"/>
      <c r="BS51" s="266"/>
      <c r="BT51" s="266"/>
      <c r="BU51" s="266"/>
      <c r="BV51" s="266"/>
      <c r="BW51" s="266"/>
      <c r="BX51" s="266"/>
      <c r="BY51" s="266"/>
      <c r="BZ51" s="266"/>
      <c r="CA51" s="266"/>
      <c r="CB51" s="266"/>
      <c r="CC51" s="266"/>
      <c r="CD51" s="266"/>
      <c r="CE51" s="266"/>
      <c r="CF51" s="266"/>
      <c r="CG51" s="266"/>
      <c r="CH51" s="266"/>
      <c r="CI51" s="266"/>
      <c r="CJ51" s="266"/>
      <c r="CK51" s="266"/>
      <c r="CL51" s="266"/>
      <c r="CM51" s="266"/>
      <c r="CN51" s="266"/>
      <c r="CO51" s="266"/>
      <c r="CP51" s="266"/>
      <c r="CQ51" s="266"/>
      <c r="CR51" s="266"/>
      <c r="CS51" s="266"/>
      <c r="CT51" s="266"/>
      <c r="CU51" s="266"/>
      <c r="CV51" s="266"/>
      <c r="CW51" s="266"/>
      <c r="CX51" s="266"/>
      <c r="CY51" s="266"/>
      <c r="CZ51" s="266"/>
      <c r="DA51" s="266"/>
      <c r="DB51" s="266"/>
      <c r="DC51" s="266"/>
      <c r="DD51" s="266"/>
      <c r="DE51" s="266"/>
      <c r="DF51" s="266"/>
      <c r="DG51" s="266"/>
      <c r="DH51" s="266"/>
      <c r="DI51" s="266"/>
      <c r="DJ51" s="266"/>
      <c r="DK51" s="266"/>
      <c r="DL51" s="266"/>
      <c r="DM51" s="266"/>
      <c r="DN51" s="266"/>
      <c r="DO51" s="266"/>
      <c r="DP51" s="266"/>
      <c r="DQ51" s="266"/>
      <c r="DR51" s="266"/>
      <c r="DS51" s="266"/>
      <c r="DT51" s="266"/>
      <c r="DU51" s="266"/>
      <c r="DV51" s="266"/>
      <c r="DW51" s="266"/>
      <c r="DX51" s="266"/>
      <c r="DY51" s="266"/>
      <c r="DZ51" s="266"/>
      <c r="EA51" s="266"/>
      <c r="EB51" s="266"/>
      <c r="EC51" s="266"/>
      <c r="ED51" s="266"/>
      <c r="EE51" s="266"/>
      <c r="EF51" s="266"/>
      <c r="EG51" s="266"/>
      <c r="EH51" s="266"/>
      <c r="EI51" s="266"/>
      <c r="EJ51" s="266"/>
      <c r="EK51" s="266"/>
      <c r="EL51" s="266"/>
      <c r="EM51" s="266"/>
      <c r="EN51" s="266"/>
      <c r="EO51" s="266"/>
      <c r="EP51" s="266"/>
      <c r="EQ51" s="266"/>
      <c r="ER51" s="266"/>
      <c r="ES51" s="266"/>
      <c r="ET51" s="266"/>
      <c r="EU51" s="266"/>
      <c r="EV51" s="266"/>
      <c r="EW51" s="266"/>
      <c r="EX51" s="266"/>
      <c r="EY51" s="266"/>
      <c r="EZ51" s="266"/>
      <c r="FA51" s="266"/>
      <c r="FB51" s="266"/>
      <c r="FC51" s="266"/>
      <c r="FD51" s="266"/>
      <c r="FE51" s="266"/>
      <c r="FF51" s="266"/>
      <c r="FG51" s="266"/>
      <c r="FH51" s="266"/>
      <c r="FI51" s="266"/>
      <c r="FJ51" s="266"/>
      <c r="FK51" s="266"/>
      <c r="FL51" s="266"/>
      <c r="FM51" s="266"/>
      <c r="FN51" s="266"/>
      <c r="FO51" s="266"/>
      <c r="FP51" s="266"/>
      <c r="FQ51" s="266"/>
      <c r="FR51" s="266"/>
      <c r="FS51" s="266"/>
      <c r="FT51" s="266"/>
      <c r="FU51" s="266"/>
      <c r="FV51" s="266"/>
      <c r="FW51" s="266"/>
      <c r="FX51" s="266"/>
      <c r="FY51" s="266"/>
      <c r="FZ51" s="266"/>
      <c r="GA51" s="266"/>
      <c r="GB51" s="266"/>
      <c r="GC51" s="266"/>
      <c r="GD51" s="266"/>
      <c r="GE51" s="266"/>
      <c r="GF51" s="266"/>
      <c r="GG51" s="266"/>
      <c r="GH51" s="266"/>
      <c r="GI51" s="266"/>
      <c r="GJ51" s="266"/>
      <c r="GK51" s="266"/>
      <c r="GL51" s="266"/>
      <c r="GM51" s="266"/>
      <c r="GN51" s="266"/>
      <c r="GO51" s="266"/>
      <c r="GP51" s="266"/>
      <c r="GQ51" s="266"/>
      <c r="GR51" s="266"/>
      <c r="GS51" s="266"/>
      <c r="GT51" s="266"/>
      <c r="GU51" s="266"/>
      <c r="GV51" s="266"/>
      <c r="GW51" s="266"/>
      <c r="GX51" s="266"/>
      <c r="GY51" s="266"/>
      <c r="GZ51" s="266"/>
      <c r="HA51" s="266"/>
      <c r="HB51" s="266"/>
      <c r="HC51" s="266"/>
      <c r="HD51" s="266"/>
      <c r="HE51" s="266"/>
      <c r="HF51" s="266"/>
      <c r="HG51" s="266"/>
      <c r="HH51" s="266"/>
      <c r="HI51" s="266"/>
      <c r="HJ51" s="266"/>
      <c r="HK51" s="266"/>
      <c r="HL51" s="266"/>
      <c r="HM51" s="266"/>
      <c r="HN51" s="266"/>
      <c r="HO51" s="266"/>
      <c r="HP51" s="266"/>
      <c r="HQ51" s="266"/>
      <c r="HR51" s="266"/>
      <c r="HS51" s="266"/>
      <c r="HT51" s="266"/>
      <c r="HU51" s="266"/>
      <c r="HV51" s="266"/>
      <c r="HW51" s="266"/>
      <c r="HX51" s="266"/>
      <c r="HY51" s="266"/>
      <c r="HZ51" s="266"/>
      <c r="IA51" s="266"/>
      <c r="IB51" s="266"/>
      <c r="IC51" s="266"/>
      <c r="ID51" s="266"/>
      <c r="IE51" s="266"/>
      <c r="IF51" s="266"/>
      <c r="IG51" s="266"/>
      <c r="IH51" s="266"/>
      <c r="II51" s="266"/>
      <c r="IJ51" s="266"/>
      <c r="IK51" s="266"/>
      <c r="IL51" s="266"/>
      <c r="IM51" s="266"/>
      <c r="IN51" s="266"/>
      <c r="IO51" s="266"/>
      <c r="IP51" s="266"/>
      <c r="IQ51" s="266"/>
      <c r="IR51" s="266"/>
      <c r="IS51" s="266"/>
      <c r="IT51" s="266"/>
      <c r="IU51" s="266"/>
      <c r="IV51" s="266"/>
      <c r="IW51" s="266"/>
    </row>
    <row r="52" spans="1:257" ht="75.75" thickBot="1" x14ac:dyDescent="0.3">
      <c r="A52" s="465" t="s">
        <v>431</v>
      </c>
      <c r="B52" s="464"/>
      <c r="C52" s="464" t="s">
        <v>316</v>
      </c>
      <c r="D52" s="424"/>
      <c r="E52" s="423"/>
      <c r="F52" s="422"/>
      <c r="G52" s="422"/>
      <c r="H52" s="422"/>
      <c r="I52" s="422"/>
      <c r="J52" s="422"/>
      <c r="K52" s="422"/>
      <c r="L52" s="422"/>
      <c r="M52" s="422"/>
      <c r="N52" s="445"/>
      <c r="O52" s="424">
        <f>D52*(E52+F52+G52+H52+I52+J52+K52+L52+M52+N52)</f>
        <v>0</v>
      </c>
      <c r="P52" s="463">
        <f>O52*D13</f>
        <v>0</v>
      </c>
      <c r="Q52" s="351" t="s">
        <v>421</v>
      </c>
    </row>
    <row r="53" spans="1:257" ht="22.5" customHeight="1" thickBot="1" x14ac:dyDescent="0.3">
      <c r="A53" s="462"/>
      <c r="B53" s="461"/>
      <c r="C53" s="461"/>
      <c r="D53" s="416"/>
      <c r="E53" s="415"/>
      <c r="F53" s="415"/>
      <c r="G53" s="415"/>
      <c r="H53" s="415"/>
      <c r="I53" s="415"/>
      <c r="J53" s="415"/>
      <c r="K53" s="415"/>
      <c r="L53" s="415"/>
      <c r="M53" s="415"/>
      <c r="N53" s="271"/>
      <c r="O53" s="416"/>
      <c r="P53" s="416"/>
      <c r="Q53" s="460"/>
    </row>
    <row r="54" spans="1:257" s="21" customFormat="1" ht="18.75" customHeight="1" x14ac:dyDescent="0.35">
      <c r="A54" s="736" t="s">
        <v>430</v>
      </c>
      <c r="B54" s="734"/>
      <c r="C54" s="734"/>
      <c r="D54" s="734"/>
      <c r="E54" s="735"/>
      <c r="F54" s="735"/>
      <c r="G54" s="735"/>
      <c r="H54" s="735"/>
      <c r="I54" s="735"/>
      <c r="J54" s="735"/>
      <c r="K54" s="735"/>
      <c r="L54" s="735"/>
      <c r="M54" s="735"/>
      <c r="N54" s="735"/>
      <c r="O54" s="734"/>
      <c r="P54" s="459"/>
      <c r="Q54" s="349"/>
      <c r="R54" s="267"/>
      <c r="S54" s="267"/>
      <c r="T54" s="267"/>
      <c r="U54" s="267"/>
      <c r="V54" s="267"/>
      <c r="W54" s="267"/>
      <c r="X54" s="266"/>
      <c r="Y54" s="266"/>
      <c r="Z54" s="266"/>
      <c r="AA54" s="266"/>
      <c r="AB54" s="266"/>
      <c r="AC54" s="266"/>
      <c r="AD54" s="266"/>
      <c r="AE54" s="266"/>
      <c r="AF54" s="266"/>
      <c r="AG54" s="266"/>
      <c r="AH54" s="266"/>
      <c r="AI54" s="266"/>
      <c r="AJ54" s="266"/>
      <c r="AK54" s="266"/>
      <c r="AL54" s="266"/>
      <c r="AM54" s="266"/>
      <c r="AN54" s="266"/>
      <c r="AO54" s="266"/>
      <c r="AP54" s="266"/>
      <c r="AQ54" s="266"/>
      <c r="AR54" s="266"/>
      <c r="AS54" s="266"/>
      <c r="AT54" s="266"/>
      <c r="AU54" s="266"/>
      <c r="AV54" s="266"/>
      <c r="AW54" s="266"/>
      <c r="AX54" s="266"/>
      <c r="AY54" s="266"/>
      <c r="AZ54" s="266"/>
      <c r="BA54" s="266"/>
      <c r="BB54" s="266"/>
      <c r="BC54" s="266"/>
      <c r="BD54" s="266"/>
      <c r="BE54" s="266"/>
      <c r="BF54" s="266"/>
      <c r="BG54" s="266"/>
      <c r="BH54" s="266"/>
      <c r="BI54" s="266"/>
      <c r="BJ54" s="266"/>
      <c r="BK54" s="266"/>
      <c r="BL54" s="266"/>
      <c r="BM54" s="266"/>
      <c r="BN54" s="266"/>
      <c r="BO54" s="266"/>
      <c r="BP54" s="266"/>
      <c r="BQ54" s="266"/>
      <c r="BR54" s="266"/>
      <c r="BS54" s="266"/>
      <c r="BT54" s="266"/>
      <c r="BU54" s="266"/>
      <c r="BV54" s="266"/>
      <c r="BW54" s="266"/>
      <c r="BX54" s="266"/>
      <c r="BY54" s="266"/>
      <c r="BZ54" s="266"/>
      <c r="CA54" s="266"/>
      <c r="CB54" s="266"/>
      <c r="CC54" s="266"/>
      <c r="CD54" s="266"/>
      <c r="CE54" s="266"/>
      <c r="CF54" s="266"/>
      <c r="CG54" s="266"/>
      <c r="CH54" s="266"/>
      <c r="CI54" s="266"/>
      <c r="CJ54" s="266"/>
      <c r="CK54" s="266"/>
      <c r="CL54" s="266"/>
      <c r="CM54" s="266"/>
      <c r="CN54" s="266"/>
      <c r="CO54" s="266"/>
      <c r="CP54" s="266"/>
      <c r="CQ54" s="266"/>
      <c r="CR54" s="266"/>
      <c r="CS54" s="266"/>
      <c r="CT54" s="266"/>
      <c r="CU54" s="266"/>
      <c r="CV54" s="266"/>
      <c r="CW54" s="266"/>
      <c r="CX54" s="266"/>
      <c r="CY54" s="266"/>
      <c r="CZ54" s="266"/>
      <c r="DA54" s="266"/>
      <c r="DB54" s="266"/>
      <c r="DC54" s="266"/>
      <c r="DD54" s="266"/>
      <c r="DE54" s="266"/>
      <c r="DF54" s="266"/>
      <c r="DG54" s="266"/>
      <c r="DH54" s="266"/>
      <c r="DI54" s="266"/>
      <c r="DJ54" s="266"/>
      <c r="DK54" s="266"/>
      <c r="DL54" s="266"/>
      <c r="DM54" s="266"/>
      <c r="DN54" s="266"/>
      <c r="DO54" s="266"/>
      <c r="DP54" s="266"/>
      <c r="DQ54" s="266"/>
      <c r="DR54" s="266"/>
      <c r="DS54" s="266"/>
      <c r="DT54" s="266"/>
      <c r="DU54" s="266"/>
      <c r="DV54" s="266"/>
      <c r="DW54" s="266"/>
      <c r="DX54" s="266"/>
      <c r="DY54" s="266"/>
      <c r="DZ54" s="266"/>
      <c r="EA54" s="266"/>
      <c r="EB54" s="266"/>
      <c r="EC54" s="266"/>
      <c r="ED54" s="266"/>
      <c r="EE54" s="266"/>
      <c r="EF54" s="266"/>
      <c r="EG54" s="266"/>
      <c r="EH54" s="266"/>
      <c r="EI54" s="266"/>
      <c r="EJ54" s="266"/>
      <c r="EK54" s="266"/>
      <c r="EL54" s="266"/>
      <c r="EM54" s="266"/>
      <c r="EN54" s="266"/>
      <c r="EO54" s="266"/>
      <c r="EP54" s="266"/>
      <c r="EQ54" s="266"/>
      <c r="ER54" s="266"/>
      <c r="ES54" s="266"/>
      <c r="ET54" s="266"/>
      <c r="EU54" s="266"/>
      <c r="EV54" s="266"/>
      <c r="EW54" s="266"/>
      <c r="EX54" s="266"/>
      <c r="EY54" s="266"/>
      <c r="EZ54" s="266"/>
      <c r="FA54" s="266"/>
      <c r="FB54" s="266"/>
      <c r="FC54" s="266"/>
      <c r="FD54" s="266"/>
      <c r="FE54" s="266"/>
      <c r="FF54" s="266"/>
      <c r="FG54" s="266"/>
      <c r="FH54" s="266"/>
      <c r="FI54" s="266"/>
      <c r="FJ54" s="266"/>
      <c r="FK54" s="266"/>
      <c r="FL54" s="266"/>
      <c r="FM54" s="266"/>
      <c r="FN54" s="266"/>
      <c r="FO54" s="266"/>
      <c r="FP54" s="266"/>
      <c r="FQ54" s="266"/>
      <c r="FR54" s="266"/>
      <c r="FS54" s="266"/>
      <c r="FT54" s="266"/>
      <c r="FU54" s="266"/>
      <c r="FV54" s="266"/>
      <c r="FW54" s="266"/>
      <c r="FX54" s="266"/>
      <c r="FY54" s="266"/>
      <c r="FZ54" s="266"/>
      <c r="GA54" s="266"/>
      <c r="GB54" s="266"/>
      <c r="GC54" s="266"/>
      <c r="GD54" s="266"/>
      <c r="GE54" s="266"/>
      <c r="GF54" s="266"/>
      <c r="GG54" s="266"/>
      <c r="GH54" s="266"/>
      <c r="GI54" s="266"/>
      <c r="GJ54" s="266"/>
      <c r="GK54" s="266"/>
      <c r="GL54" s="266"/>
      <c r="GM54" s="266"/>
      <c r="GN54" s="266"/>
      <c r="GO54" s="266"/>
      <c r="GP54" s="266"/>
      <c r="GQ54" s="266"/>
      <c r="GR54" s="266"/>
      <c r="GS54" s="266"/>
      <c r="GT54" s="266"/>
      <c r="GU54" s="266"/>
      <c r="GV54" s="266"/>
      <c r="GW54" s="266"/>
      <c r="GX54" s="266"/>
      <c r="GY54" s="266"/>
      <c r="GZ54" s="266"/>
      <c r="HA54" s="266"/>
      <c r="HB54" s="266"/>
      <c r="HC54" s="266"/>
      <c r="HD54" s="266"/>
      <c r="HE54" s="266"/>
      <c r="HF54" s="266"/>
      <c r="HG54" s="266"/>
      <c r="HH54" s="266"/>
      <c r="HI54" s="266"/>
      <c r="HJ54" s="266"/>
      <c r="HK54" s="266"/>
      <c r="HL54" s="266"/>
      <c r="HM54" s="266"/>
      <c r="HN54" s="266"/>
      <c r="HO54" s="266"/>
      <c r="HP54" s="266"/>
      <c r="HQ54" s="266"/>
      <c r="HR54" s="266"/>
      <c r="HS54" s="266"/>
      <c r="HT54" s="266"/>
      <c r="HU54" s="266"/>
      <c r="HV54" s="266"/>
      <c r="HW54" s="266"/>
      <c r="HX54" s="266"/>
      <c r="HY54" s="266"/>
      <c r="HZ54" s="266"/>
      <c r="IA54" s="266"/>
      <c r="IB54" s="266"/>
      <c r="IC54" s="266"/>
      <c r="ID54" s="266"/>
      <c r="IE54" s="266"/>
      <c r="IF54" s="266"/>
      <c r="IG54" s="266"/>
      <c r="IH54" s="266"/>
      <c r="II54" s="266"/>
      <c r="IJ54" s="266"/>
      <c r="IK54" s="266"/>
      <c r="IL54" s="266"/>
      <c r="IM54" s="266"/>
      <c r="IN54" s="266"/>
      <c r="IO54" s="266"/>
      <c r="IP54" s="266"/>
      <c r="IQ54" s="266"/>
      <c r="IR54" s="266"/>
      <c r="IS54" s="266"/>
      <c r="IT54" s="266"/>
      <c r="IU54" s="266"/>
      <c r="IV54" s="266"/>
      <c r="IW54" s="266"/>
    </row>
    <row r="55" spans="1:257" s="188" customFormat="1" ht="51.75" customHeight="1" x14ac:dyDescent="0.25">
      <c r="A55" s="458" t="s">
        <v>429</v>
      </c>
      <c r="B55" s="413"/>
      <c r="C55" s="457"/>
      <c r="D55" s="456">
        <v>10</v>
      </c>
      <c r="E55" s="435"/>
      <c r="F55" s="434"/>
      <c r="G55" s="434"/>
      <c r="H55" s="434"/>
      <c r="I55" s="434"/>
      <c r="J55" s="434"/>
      <c r="K55" s="434"/>
      <c r="L55" s="434"/>
      <c r="M55" s="434"/>
      <c r="N55" s="398"/>
      <c r="O55" s="436">
        <f>D55*(E55+F55+G55+H55+I55+J55+K55+L55+M55+N55)</f>
        <v>0</v>
      </c>
      <c r="P55" s="455">
        <f>O55*D55</f>
        <v>0</v>
      </c>
      <c r="Q55" s="230"/>
      <c r="R55" s="194"/>
    </row>
    <row r="56" spans="1:257" s="208" customFormat="1" ht="30.75" customHeight="1" thickBot="1" x14ac:dyDescent="0.3">
      <c r="A56" s="454"/>
      <c r="B56" s="453"/>
      <c r="C56" s="453"/>
      <c r="D56" s="452"/>
      <c r="E56" s="451"/>
      <c r="F56" s="451"/>
      <c r="G56" s="451"/>
      <c r="H56" s="451"/>
      <c r="I56" s="451"/>
      <c r="J56" s="451"/>
      <c r="K56" s="451"/>
      <c r="L56" s="451"/>
      <c r="M56" s="451"/>
      <c r="N56" s="271"/>
      <c r="O56" s="269"/>
      <c r="P56" s="269"/>
      <c r="Q56" s="349"/>
      <c r="R56" s="209"/>
      <c r="S56" s="209"/>
      <c r="T56" s="209"/>
      <c r="U56" s="209"/>
      <c r="V56" s="209"/>
      <c r="W56" s="209"/>
    </row>
    <row r="57" spans="1:257" s="21" customFormat="1" ht="69" customHeight="1" x14ac:dyDescent="0.25">
      <c r="A57" s="737" t="s">
        <v>428</v>
      </c>
      <c r="B57" s="738"/>
      <c r="C57" s="738"/>
      <c r="D57" s="739"/>
      <c r="E57" s="739"/>
      <c r="F57" s="739"/>
      <c r="G57" s="739"/>
      <c r="H57" s="739"/>
      <c r="I57" s="739"/>
      <c r="J57" s="739"/>
      <c r="K57" s="739"/>
      <c r="L57" s="739"/>
      <c r="M57" s="739"/>
      <c r="N57" s="739"/>
      <c r="O57" s="738"/>
      <c r="P57" s="740"/>
      <c r="Q57" s="349"/>
      <c r="R57" s="267"/>
      <c r="S57" s="267"/>
      <c r="T57" s="267"/>
      <c r="U57" s="267"/>
      <c r="V57" s="267"/>
      <c r="W57" s="267"/>
      <c r="X57" s="266"/>
      <c r="Y57" s="266"/>
      <c r="Z57" s="266"/>
      <c r="AA57" s="266"/>
      <c r="AB57" s="266"/>
      <c r="AC57" s="266"/>
      <c r="AD57" s="266"/>
      <c r="AE57" s="266"/>
      <c r="AF57" s="266"/>
      <c r="AG57" s="266"/>
      <c r="AH57" s="266"/>
      <c r="AI57" s="266"/>
      <c r="AJ57" s="266"/>
      <c r="AK57" s="266"/>
      <c r="AL57" s="266"/>
      <c r="AM57" s="266"/>
      <c r="AN57" s="266"/>
      <c r="AO57" s="266"/>
      <c r="AP57" s="266"/>
      <c r="AQ57" s="266"/>
      <c r="AR57" s="266"/>
      <c r="AS57" s="266"/>
      <c r="AT57" s="266"/>
      <c r="AU57" s="266"/>
      <c r="AV57" s="266"/>
      <c r="AW57" s="266"/>
      <c r="AX57" s="266"/>
      <c r="AY57" s="266"/>
      <c r="AZ57" s="266"/>
      <c r="BA57" s="266"/>
      <c r="BB57" s="266"/>
      <c r="BC57" s="266"/>
      <c r="BD57" s="266"/>
      <c r="BE57" s="266"/>
      <c r="BF57" s="266"/>
      <c r="BG57" s="266"/>
      <c r="BH57" s="266"/>
      <c r="BI57" s="266"/>
      <c r="BJ57" s="266"/>
      <c r="BK57" s="266"/>
      <c r="BL57" s="266"/>
      <c r="BM57" s="266"/>
      <c r="BN57" s="266"/>
      <c r="BO57" s="266"/>
      <c r="BP57" s="266"/>
      <c r="BQ57" s="266"/>
      <c r="BR57" s="266"/>
      <c r="BS57" s="266"/>
      <c r="BT57" s="266"/>
      <c r="BU57" s="266"/>
      <c r="BV57" s="266"/>
      <c r="BW57" s="266"/>
      <c r="BX57" s="266"/>
      <c r="BY57" s="266"/>
      <c r="BZ57" s="266"/>
      <c r="CA57" s="266"/>
      <c r="CB57" s="266"/>
      <c r="CC57" s="266"/>
      <c r="CD57" s="266"/>
      <c r="CE57" s="266"/>
      <c r="CF57" s="266"/>
      <c r="CG57" s="266"/>
      <c r="CH57" s="266"/>
      <c r="CI57" s="266"/>
      <c r="CJ57" s="266"/>
      <c r="CK57" s="266"/>
      <c r="CL57" s="266"/>
      <c r="CM57" s="266"/>
      <c r="CN57" s="266"/>
      <c r="CO57" s="266"/>
      <c r="CP57" s="266"/>
      <c r="CQ57" s="266"/>
      <c r="CR57" s="266"/>
      <c r="CS57" s="266"/>
      <c r="CT57" s="266"/>
      <c r="CU57" s="266"/>
      <c r="CV57" s="266"/>
      <c r="CW57" s="266"/>
      <c r="CX57" s="266"/>
      <c r="CY57" s="266"/>
      <c r="CZ57" s="266"/>
      <c r="DA57" s="266"/>
      <c r="DB57" s="266"/>
      <c r="DC57" s="266"/>
      <c r="DD57" s="266"/>
      <c r="DE57" s="266"/>
      <c r="DF57" s="266"/>
      <c r="DG57" s="266"/>
      <c r="DH57" s="266"/>
      <c r="DI57" s="266"/>
      <c r="DJ57" s="266"/>
      <c r="DK57" s="266"/>
      <c r="DL57" s="266"/>
      <c r="DM57" s="266"/>
      <c r="DN57" s="266"/>
      <c r="DO57" s="266"/>
      <c r="DP57" s="266"/>
      <c r="DQ57" s="266"/>
      <c r="DR57" s="266"/>
      <c r="DS57" s="266"/>
      <c r="DT57" s="266"/>
      <c r="DU57" s="266"/>
      <c r="DV57" s="266"/>
      <c r="DW57" s="266"/>
      <c r="DX57" s="266"/>
      <c r="DY57" s="266"/>
      <c r="DZ57" s="266"/>
      <c r="EA57" s="266"/>
      <c r="EB57" s="266"/>
      <c r="EC57" s="266"/>
      <c r="ED57" s="266"/>
      <c r="EE57" s="266"/>
      <c r="EF57" s="266"/>
      <c r="EG57" s="266"/>
      <c r="EH57" s="266"/>
      <c r="EI57" s="266"/>
      <c r="EJ57" s="266"/>
      <c r="EK57" s="266"/>
      <c r="EL57" s="266"/>
      <c r="EM57" s="266"/>
      <c r="EN57" s="266"/>
      <c r="EO57" s="266"/>
      <c r="EP57" s="266"/>
      <c r="EQ57" s="266"/>
      <c r="ER57" s="266"/>
      <c r="ES57" s="266"/>
      <c r="ET57" s="266"/>
      <c r="EU57" s="266"/>
      <c r="EV57" s="266"/>
      <c r="EW57" s="266"/>
      <c r="EX57" s="266"/>
      <c r="EY57" s="266"/>
      <c r="EZ57" s="266"/>
      <c r="FA57" s="266"/>
      <c r="FB57" s="266"/>
      <c r="FC57" s="266"/>
      <c r="FD57" s="266"/>
      <c r="FE57" s="266"/>
      <c r="FF57" s="266"/>
      <c r="FG57" s="266"/>
      <c r="FH57" s="266"/>
      <c r="FI57" s="266"/>
      <c r="FJ57" s="266"/>
      <c r="FK57" s="266"/>
      <c r="FL57" s="266"/>
      <c r="FM57" s="266"/>
      <c r="FN57" s="266"/>
      <c r="FO57" s="266"/>
      <c r="FP57" s="266"/>
      <c r="FQ57" s="266"/>
      <c r="FR57" s="266"/>
      <c r="FS57" s="266"/>
      <c r="FT57" s="266"/>
      <c r="FU57" s="266"/>
      <c r="FV57" s="266"/>
      <c r="FW57" s="266"/>
      <c r="FX57" s="266"/>
      <c r="FY57" s="266"/>
      <c r="FZ57" s="266"/>
      <c r="GA57" s="266"/>
      <c r="GB57" s="266"/>
      <c r="GC57" s="266"/>
      <c r="GD57" s="266"/>
      <c r="GE57" s="266"/>
      <c r="GF57" s="266"/>
      <c r="GG57" s="266"/>
      <c r="GH57" s="266"/>
      <c r="GI57" s="266"/>
      <c r="GJ57" s="266"/>
      <c r="GK57" s="266"/>
      <c r="GL57" s="266"/>
      <c r="GM57" s="266"/>
      <c r="GN57" s="266"/>
      <c r="GO57" s="266"/>
      <c r="GP57" s="266"/>
      <c r="GQ57" s="266"/>
      <c r="GR57" s="266"/>
      <c r="GS57" s="266"/>
      <c r="GT57" s="266"/>
      <c r="GU57" s="266"/>
      <c r="GV57" s="266"/>
      <c r="GW57" s="266"/>
      <c r="GX57" s="266"/>
      <c r="GY57" s="266"/>
      <c r="GZ57" s="266"/>
      <c r="HA57" s="266"/>
      <c r="HB57" s="266"/>
      <c r="HC57" s="266"/>
      <c r="HD57" s="266"/>
      <c r="HE57" s="266"/>
      <c r="HF57" s="266"/>
      <c r="HG57" s="266"/>
      <c r="HH57" s="266"/>
      <c r="HI57" s="266"/>
      <c r="HJ57" s="266"/>
      <c r="HK57" s="266"/>
      <c r="HL57" s="266"/>
      <c r="HM57" s="266"/>
      <c r="HN57" s="266"/>
      <c r="HO57" s="266"/>
      <c r="HP57" s="266"/>
      <c r="HQ57" s="266"/>
      <c r="HR57" s="266"/>
      <c r="HS57" s="266"/>
      <c r="HT57" s="266"/>
      <c r="HU57" s="266"/>
      <c r="HV57" s="266"/>
      <c r="HW57" s="266"/>
      <c r="HX57" s="266"/>
      <c r="HY57" s="266"/>
      <c r="HZ57" s="266"/>
      <c r="IA57" s="266"/>
      <c r="IB57" s="266"/>
      <c r="IC57" s="266"/>
      <c r="ID57" s="266"/>
      <c r="IE57" s="266"/>
      <c r="IF57" s="266"/>
      <c r="IG57" s="266"/>
      <c r="IH57" s="266"/>
      <c r="II57" s="266"/>
      <c r="IJ57" s="266"/>
      <c r="IK57" s="266"/>
      <c r="IL57" s="266"/>
      <c r="IM57" s="266"/>
      <c r="IN57" s="266"/>
      <c r="IO57" s="266"/>
      <c r="IP57" s="266"/>
      <c r="IQ57" s="266"/>
      <c r="IR57" s="266"/>
      <c r="IS57" s="266"/>
      <c r="IT57" s="266"/>
      <c r="IU57" s="266"/>
      <c r="IV57" s="266"/>
      <c r="IW57" s="266"/>
    </row>
    <row r="58" spans="1:257" ht="150" customHeight="1" x14ac:dyDescent="0.25">
      <c r="A58" s="450" t="s">
        <v>427</v>
      </c>
      <c r="B58" s="347" t="s">
        <v>426</v>
      </c>
      <c r="C58" s="347" t="s">
        <v>316</v>
      </c>
      <c r="D58" s="439">
        <v>365.31</v>
      </c>
      <c r="E58" s="405"/>
      <c r="F58" s="404"/>
      <c r="G58" s="404"/>
      <c r="H58" s="404"/>
      <c r="I58" s="404"/>
      <c r="J58" s="404"/>
      <c r="K58" s="404"/>
      <c r="L58" s="404"/>
      <c r="M58" s="404"/>
      <c r="N58" s="403"/>
      <c r="O58" s="429">
        <f>D58*(E58+F58+G58+H58+I58+J58+K58+L58+M58+N58)</f>
        <v>0</v>
      </c>
      <c r="P58" s="397">
        <f>O58*D$13</f>
        <v>0</v>
      </c>
      <c r="Q58" s="351" t="s">
        <v>421</v>
      </c>
      <c r="S58" s="209"/>
      <c r="T58" s="209"/>
      <c r="U58" s="209"/>
      <c r="V58" s="209"/>
      <c r="W58" s="209"/>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c r="BI58" s="208"/>
      <c r="BJ58" s="208"/>
      <c r="BK58" s="208"/>
      <c r="BL58" s="208"/>
      <c r="BM58" s="208"/>
      <c r="BN58" s="208"/>
      <c r="BO58" s="208"/>
      <c r="BP58" s="208"/>
      <c r="BQ58" s="208"/>
      <c r="BR58" s="208"/>
      <c r="BS58" s="208"/>
      <c r="BT58" s="208"/>
      <c r="BU58" s="208"/>
      <c r="BV58" s="208"/>
      <c r="BW58" s="208"/>
      <c r="BX58" s="208"/>
      <c r="BY58" s="208"/>
      <c r="BZ58" s="208"/>
      <c r="CA58" s="208"/>
      <c r="CB58" s="208"/>
      <c r="CC58" s="208"/>
      <c r="CD58" s="208"/>
      <c r="CE58" s="208"/>
      <c r="CF58" s="208"/>
      <c r="CG58" s="208"/>
      <c r="CH58" s="208"/>
      <c r="CI58" s="208"/>
      <c r="CJ58" s="208"/>
      <c r="CK58" s="208"/>
      <c r="CL58" s="208"/>
      <c r="CM58" s="208"/>
      <c r="CN58" s="208"/>
      <c r="CO58" s="208"/>
      <c r="CP58" s="208"/>
      <c r="CQ58" s="208"/>
      <c r="CR58" s="208"/>
      <c r="CS58" s="208"/>
      <c r="CT58" s="208"/>
      <c r="CU58" s="208"/>
      <c r="CV58" s="208"/>
      <c r="CW58" s="208"/>
      <c r="CX58" s="208"/>
      <c r="CY58" s="208"/>
      <c r="CZ58" s="208"/>
      <c r="DA58" s="208"/>
      <c r="DB58" s="208"/>
      <c r="DC58" s="208"/>
      <c r="DD58" s="208"/>
      <c r="DE58" s="208"/>
      <c r="DF58" s="208"/>
      <c r="DG58" s="208"/>
      <c r="DH58" s="208"/>
      <c r="DI58" s="208"/>
      <c r="DJ58" s="208"/>
      <c r="DK58" s="208"/>
      <c r="DL58" s="208"/>
      <c r="DM58" s="208"/>
      <c r="DN58" s="208"/>
      <c r="DO58" s="208"/>
      <c r="DP58" s="208"/>
      <c r="DQ58" s="208"/>
      <c r="DR58" s="208"/>
      <c r="DS58" s="208"/>
      <c r="DT58" s="208"/>
      <c r="DU58" s="208"/>
      <c r="DV58" s="208"/>
      <c r="DW58" s="208"/>
      <c r="DX58" s="208"/>
      <c r="DY58" s="208"/>
      <c r="DZ58" s="208"/>
      <c r="EA58" s="208"/>
      <c r="EB58" s="208"/>
      <c r="EC58" s="208"/>
      <c r="ED58" s="208"/>
      <c r="EE58" s="208"/>
      <c r="EF58" s="208"/>
      <c r="EG58" s="208"/>
      <c r="EH58" s="208"/>
      <c r="EI58" s="208"/>
      <c r="EJ58" s="208"/>
      <c r="EK58" s="208"/>
      <c r="EL58" s="208"/>
      <c r="EM58" s="208"/>
      <c r="EN58" s="208"/>
      <c r="EO58" s="208"/>
      <c r="EP58" s="208"/>
      <c r="EQ58" s="208"/>
      <c r="ER58" s="208"/>
      <c r="ES58" s="208"/>
      <c r="ET58" s="208"/>
      <c r="EU58" s="208"/>
      <c r="EV58" s="208"/>
      <c r="EW58" s="208"/>
      <c r="EX58" s="208"/>
      <c r="EY58" s="208"/>
      <c r="EZ58" s="208"/>
      <c r="FA58" s="208"/>
      <c r="FB58" s="208"/>
      <c r="FC58" s="208"/>
      <c r="FD58" s="208"/>
      <c r="FE58" s="208"/>
      <c r="FF58" s="208"/>
      <c r="FG58" s="208"/>
      <c r="FH58" s="208"/>
      <c r="FI58" s="208"/>
      <c r="FJ58" s="208"/>
      <c r="FK58" s="208"/>
      <c r="FL58" s="208"/>
      <c r="FM58" s="208"/>
      <c r="FN58" s="208"/>
      <c r="FO58" s="208"/>
      <c r="FP58" s="208"/>
      <c r="FQ58" s="208"/>
      <c r="FR58" s="208"/>
      <c r="FS58" s="208"/>
      <c r="FT58" s="208"/>
      <c r="FU58" s="208"/>
      <c r="FV58" s="208"/>
      <c r="FW58" s="208"/>
      <c r="FX58" s="208"/>
      <c r="FY58" s="208"/>
      <c r="FZ58" s="208"/>
      <c r="GA58" s="208"/>
      <c r="GB58" s="208"/>
      <c r="GC58" s="208"/>
      <c r="GD58" s="208"/>
      <c r="GE58" s="208"/>
      <c r="GF58" s="208"/>
      <c r="GG58" s="208"/>
      <c r="GH58" s="208"/>
      <c r="GI58" s="208"/>
      <c r="GJ58" s="208"/>
      <c r="GK58" s="208"/>
      <c r="GL58" s="208"/>
      <c r="GM58" s="208"/>
      <c r="GN58" s="208"/>
      <c r="GO58" s="208"/>
      <c r="GP58" s="208"/>
      <c r="GQ58" s="208"/>
      <c r="GR58" s="208"/>
      <c r="GS58" s="208"/>
      <c r="GT58" s="208"/>
      <c r="GU58" s="208"/>
      <c r="GV58" s="208"/>
      <c r="GW58" s="208"/>
      <c r="GX58" s="208"/>
      <c r="GY58" s="208"/>
      <c r="GZ58" s="208"/>
      <c r="HA58" s="208"/>
      <c r="HB58" s="208"/>
      <c r="HC58" s="208"/>
      <c r="HD58" s="208"/>
      <c r="HE58" s="208"/>
      <c r="HF58" s="208"/>
      <c r="HG58" s="208"/>
      <c r="HH58" s="208"/>
      <c r="HI58" s="208"/>
      <c r="HJ58" s="208"/>
      <c r="HK58" s="208"/>
      <c r="HL58" s="208"/>
      <c r="HM58" s="208"/>
      <c r="HN58" s="208"/>
      <c r="HO58" s="208"/>
      <c r="HP58" s="208"/>
      <c r="HQ58" s="208"/>
      <c r="HR58" s="208"/>
      <c r="HS58" s="208"/>
      <c r="HT58" s="208"/>
      <c r="HU58" s="208"/>
      <c r="HV58" s="208"/>
      <c r="HW58" s="208"/>
      <c r="HX58" s="208"/>
      <c r="HY58" s="208"/>
      <c r="HZ58" s="208"/>
      <c r="IA58" s="208"/>
      <c r="IB58" s="208"/>
      <c r="IC58" s="208"/>
      <c r="ID58" s="208"/>
      <c r="IE58" s="208"/>
      <c r="IF58" s="208"/>
      <c r="IG58" s="208"/>
      <c r="IH58" s="208"/>
      <c r="II58" s="208"/>
      <c r="IJ58" s="208"/>
      <c r="IK58" s="208"/>
      <c r="IL58" s="208"/>
      <c r="IM58" s="208"/>
      <c r="IN58" s="208"/>
      <c r="IO58" s="208"/>
      <c r="IP58" s="208"/>
      <c r="IQ58" s="208"/>
      <c r="IR58" s="208"/>
      <c r="IS58" s="208"/>
      <c r="IT58" s="208"/>
      <c r="IU58" s="208"/>
      <c r="IV58" s="208"/>
      <c r="IW58" s="208"/>
    </row>
    <row r="59" spans="1:257" ht="146.25" customHeight="1" thickBot="1" x14ac:dyDescent="0.3">
      <c r="A59" s="449" t="s">
        <v>425</v>
      </c>
      <c r="B59" s="448" t="s">
        <v>424</v>
      </c>
      <c r="C59" s="448" t="s">
        <v>316</v>
      </c>
      <c r="D59" s="357">
        <v>690.62</v>
      </c>
      <c r="E59" s="447"/>
      <c r="F59" s="446"/>
      <c r="G59" s="446"/>
      <c r="H59" s="446"/>
      <c r="I59" s="446"/>
      <c r="J59" s="446"/>
      <c r="K59" s="446"/>
      <c r="L59" s="446"/>
      <c r="M59" s="446"/>
      <c r="N59" s="445"/>
      <c r="O59" s="420">
        <f>D59*(E59+F59+G59+H59+I59+J59+K59+L59+M59+N59)</f>
        <v>0</v>
      </c>
      <c r="P59" s="444">
        <f>O59*D$13</f>
        <v>0</v>
      </c>
      <c r="Q59" s="351" t="s">
        <v>421</v>
      </c>
      <c r="R59" s="209"/>
      <c r="S59" s="209"/>
      <c r="T59" s="209"/>
      <c r="U59" s="209"/>
      <c r="V59" s="209"/>
      <c r="W59" s="209"/>
      <c r="X59" s="208"/>
      <c r="Y59" s="208"/>
      <c r="Z59" s="208"/>
      <c r="AA59" s="208"/>
      <c r="AB59" s="208"/>
      <c r="AC59" s="208"/>
      <c r="AD59" s="208"/>
      <c r="AE59" s="208"/>
      <c r="AF59" s="208"/>
      <c r="AG59" s="208"/>
      <c r="AH59" s="208"/>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c r="BI59" s="208"/>
      <c r="BJ59" s="208"/>
      <c r="BK59" s="208"/>
      <c r="BL59" s="208"/>
      <c r="BM59" s="208"/>
      <c r="BN59" s="208"/>
      <c r="BO59" s="208"/>
      <c r="BP59" s="208"/>
      <c r="BQ59" s="208"/>
      <c r="BR59" s="208"/>
      <c r="BS59" s="208"/>
      <c r="BT59" s="208"/>
      <c r="BU59" s="208"/>
      <c r="BV59" s="208"/>
      <c r="BW59" s="208"/>
      <c r="BX59" s="208"/>
      <c r="BY59" s="208"/>
      <c r="BZ59" s="208"/>
      <c r="CA59" s="208"/>
      <c r="CB59" s="208"/>
      <c r="CC59" s="208"/>
      <c r="CD59" s="208"/>
      <c r="CE59" s="208"/>
      <c r="CF59" s="208"/>
      <c r="CG59" s="208"/>
      <c r="CH59" s="208"/>
      <c r="CI59" s="208"/>
      <c r="CJ59" s="208"/>
      <c r="CK59" s="208"/>
      <c r="CL59" s="208"/>
      <c r="CM59" s="208"/>
      <c r="CN59" s="208"/>
      <c r="CO59" s="208"/>
      <c r="CP59" s="208"/>
      <c r="CQ59" s="208"/>
      <c r="CR59" s="208"/>
      <c r="CS59" s="208"/>
      <c r="CT59" s="208"/>
      <c r="CU59" s="208"/>
      <c r="CV59" s="208"/>
      <c r="CW59" s="208"/>
      <c r="CX59" s="208"/>
      <c r="CY59" s="208"/>
      <c r="CZ59" s="208"/>
      <c r="DA59" s="208"/>
      <c r="DB59" s="208"/>
      <c r="DC59" s="208"/>
      <c r="DD59" s="208"/>
      <c r="DE59" s="208"/>
      <c r="DF59" s="208"/>
      <c r="DG59" s="208"/>
      <c r="DH59" s="208"/>
      <c r="DI59" s="208"/>
      <c r="DJ59" s="208"/>
      <c r="DK59" s="208"/>
      <c r="DL59" s="208"/>
      <c r="DM59" s="208"/>
      <c r="DN59" s="208"/>
      <c r="DO59" s="208"/>
      <c r="DP59" s="208"/>
      <c r="DQ59" s="208"/>
      <c r="DR59" s="208"/>
      <c r="DS59" s="208"/>
      <c r="DT59" s="208"/>
      <c r="DU59" s="208"/>
      <c r="DV59" s="208"/>
      <c r="DW59" s="208"/>
      <c r="DX59" s="208"/>
      <c r="DY59" s="208"/>
      <c r="DZ59" s="208"/>
      <c r="EA59" s="208"/>
      <c r="EB59" s="208"/>
      <c r="EC59" s="208"/>
      <c r="ED59" s="208"/>
      <c r="EE59" s="208"/>
      <c r="EF59" s="208"/>
      <c r="EG59" s="208"/>
      <c r="EH59" s="208"/>
      <c r="EI59" s="208"/>
      <c r="EJ59" s="208"/>
      <c r="EK59" s="208"/>
      <c r="EL59" s="208"/>
      <c r="EM59" s="208"/>
      <c r="EN59" s="208"/>
      <c r="EO59" s="208"/>
      <c r="EP59" s="208"/>
      <c r="EQ59" s="208"/>
      <c r="ER59" s="208"/>
      <c r="ES59" s="208"/>
      <c r="ET59" s="208"/>
      <c r="EU59" s="208"/>
      <c r="EV59" s="208"/>
      <c r="EW59" s="208"/>
      <c r="EX59" s="208"/>
      <c r="EY59" s="208"/>
      <c r="EZ59" s="208"/>
      <c r="FA59" s="208"/>
      <c r="FB59" s="208"/>
      <c r="FC59" s="208"/>
      <c r="FD59" s="208"/>
      <c r="FE59" s="208"/>
      <c r="FF59" s="208"/>
      <c r="FG59" s="208"/>
      <c r="FH59" s="208"/>
      <c r="FI59" s="208"/>
      <c r="FJ59" s="208"/>
      <c r="FK59" s="208"/>
      <c r="FL59" s="208"/>
      <c r="FM59" s="208"/>
      <c r="FN59" s="208"/>
      <c r="FO59" s="208"/>
      <c r="FP59" s="208"/>
      <c r="FQ59" s="208"/>
      <c r="FR59" s="208"/>
      <c r="FS59" s="208"/>
      <c r="FT59" s="208"/>
      <c r="FU59" s="208"/>
      <c r="FV59" s="208"/>
      <c r="FW59" s="208"/>
      <c r="FX59" s="208"/>
      <c r="FY59" s="208"/>
      <c r="FZ59" s="208"/>
      <c r="GA59" s="208"/>
      <c r="GB59" s="208"/>
      <c r="GC59" s="208"/>
      <c r="GD59" s="208"/>
      <c r="GE59" s="208"/>
      <c r="GF59" s="208"/>
      <c r="GG59" s="208"/>
      <c r="GH59" s="208"/>
      <c r="GI59" s="208"/>
      <c r="GJ59" s="208"/>
      <c r="GK59" s="208"/>
      <c r="GL59" s="208"/>
      <c r="GM59" s="208"/>
      <c r="GN59" s="208"/>
      <c r="GO59" s="208"/>
      <c r="GP59" s="208"/>
      <c r="GQ59" s="208"/>
      <c r="GR59" s="208"/>
      <c r="GS59" s="208"/>
      <c r="GT59" s="208"/>
      <c r="GU59" s="208"/>
      <c r="GV59" s="208"/>
      <c r="GW59" s="208"/>
      <c r="GX59" s="208"/>
      <c r="GY59" s="208"/>
      <c r="GZ59" s="208"/>
      <c r="HA59" s="208"/>
      <c r="HB59" s="208"/>
      <c r="HC59" s="208"/>
      <c r="HD59" s="208"/>
      <c r="HE59" s="208"/>
      <c r="HF59" s="208"/>
      <c r="HG59" s="208"/>
      <c r="HH59" s="208"/>
      <c r="HI59" s="208"/>
      <c r="HJ59" s="208"/>
      <c r="HK59" s="208"/>
      <c r="HL59" s="208"/>
      <c r="HM59" s="208"/>
      <c r="HN59" s="208"/>
      <c r="HO59" s="208"/>
      <c r="HP59" s="208"/>
      <c r="HQ59" s="208"/>
      <c r="HR59" s="208"/>
      <c r="HS59" s="208"/>
      <c r="HT59" s="208"/>
      <c r="HU59" s="208"/>
      <c r="HV59" s="208"/>
      <c r="HW59" s="208"/>
      <c r="HX59" s="208"/>
      <c r="HY59" s="208"/>
      <c r="HZ59" s="208"/>
      <c r="IA59" s="208"/>
      <c r="IB59" s="208"/>
      <c r="IC59" s="208"/>
      <c r="ID59" s="208"/>
      <c r="IE59" s="208"/>
      <c r="IF59" s="208"/>
      <c r="IG59" s="208"/>
      <c r="IH59" s="208"/>
      <c r="II59" s="208"/>
      <c r="IJ59" s="208"/>
      <c r="IK59" s="208"/>
      <c r="IL59" s="208"/>
      <c r="IM59" s="208"/>
      <c r="IN59" s="208"/>
      <c r="IO59" s="208"/>
      <c r="IP59" s="208"/>
      <c r="IQ59" s="208"/>
      <c r="IR59" s="208"/>
      <c r="IS59" s="208"/>
      <c r="IT59" s="208"/>
      <c r="IU59" s="208"/>
      <c r="IV59" s="208"/>
      <c r="IW59" s="208"/>
    </row>
    <row r="60" spans="1:257" ht="18.75" customHeight="1" thickBot="1" x14ac:dyDescent="0.3">
      <c r="A60" s="273"/>
      <c r="B60" s="273"/>
      <c r="C60" s="273"/>
      <c r="D60" s="272"/>
      <c r="E60" s="271"/>
      <c r="F60" s="271"/>
      <c r="G60" s="271"/>
      <c r="H60" s="271"/>
      <c r="I60" s="271"/>
      <c r="J60" s="271"/>
      <c r="K60" s="271"/>
      <c r="L60" s="271"/>
      <c r="M60" s="271"/>
      <c r="N60" s="271"/>
      <c r="O60" s="269"/>
      <c r="P60" s="443"/>
      <c r="Q60" s="349"/>
      <c r="R60" s="209"/>
      <c r="S60" s="209"/>
      <c r="T60" s="209"/>
      <c r="U60" s="209"/>
      <c r="V60" s="209"/>
      <c r="W60" s="209"/>
      <c r="X60" s="208"/>
      <c r="Y60" s="208"/>
      <c r="Z60" s="208"/>
      <c r="AA60" s="208"/>
      <c r="AB60" s="208"/>
      <c r="AC60" s="208"/>
      <c r="AD60" s="208"/>
      <c r="AE60" s="208"/>
      <c r="AF60" s="208"/>
      <c r="AG60" s="208"/>
      <c r="AH60" s="208"/>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c r="BI60" s="208"/>
      <c r="BJ60" s="208"/>
      <c r="BK60" s="208"/>
      <c r="BL60" s="208"/>
      <c r="BM60" s="208"/>
      <c r="BN60" s="208"/>
      <c r="BO60" s="208"/>
      <c r="BP60" s="208"/>
      <c r="BQ60" s="208"/>
      <c r="BR60" s="208"/>
      <c r="BS60" s="208"/>
      <c r="BT60" s="208"/>
      <c r="BU60" s="208"/>
      <c r="BV60" s="208"/>
      <c r="BW60" s="208"/>
      <c r="BX60" s="208"/>
      <c r="BY60" s="208"/>
      <c r="BZ60" s="208"/>
      <c r="CA60" s="208"/>
      <c r="CB60" s="208"/>
      <c r="CC60" s="208"/>
      <c r="CD60" s="208"/>
      <c r="CE60" s="208"/>
      <c r="CF60" s="208"/>
      <c r="CG60" s="208"/>
      <c r="CH60" s="208"/>
      <c r="CI60" s="208"/>
      <c r="CJ60" s="208"/>
      <c r="CK60" s="208"/>
      <c r="CL60" s="208"/>
      <c r="CM60" s="208"/>
      <c r="CN60" s="208"/>
      <c r="CO60" s="208"/>
      <c r="CP60" s="208"/>
      <c r="CQ60" s="208"/>
      <c r="CR60" s="208"/>
      <c r="CS60" s="208"/>
      <c r="CT60" s="208"/>
      <c r="CU60" s="208"/>
      <c r="CV60" s="208"/>
      <c r="CW60" s="208"/>
      <c r="CX60" s="208"/>
      <c r="CY60" s="208"/>
      <c r="CZ60" s="208"/>
      <c r="DA60" s="208"/>
      <c r="DB60" s="208"/>
      <c r="DC60" s="208"/>
      <c r="DD60" s="208"/>
      <c r="DE60" s="208"/>
      <c r="DF60" s="208"/>
      <c r="DG60" s="208"/>
      <c r="DH60" s="208"/>
      <c r="DI60" s="208"/>
      <c r="DJ60" s="208"/>
      <c r="DK60" s="208"/>
      <c r="DL60" s="208"/>
      <c r="DM60" s="208"/>
      <c r="DN60" s="208"/>
      <c r="DO60" s="208"/>
      <c r="DP60" s="208"/>
      <c r="DQ60" s="208"/>
      <c r="DR60" s="208"/>
      <c r="DS60" s="208"/>
      <c r="DT60" s="208"/>
      <c r="DU60" s="208"/>
      <c r="DV60" s="208"/>
      <c r="DW60" s="208"/>
      <c r="DX60" s="208"/>
      <c r="DY60" s="208"/>
      <c r="DZ60" s="208"/>
      <c r="EA60" s="208"/>
      <c r="EB60" s="208"/>
      <c r="EC60" s="208"/>
      <c r="ED60" s="208"/>
      <c r="EE60" s="208"/>
      <c r="EF60" s="208"/>
      <c r="EG60" s="208"/>
      <c r="EH60" s="208"/>
      <c r="EI60" s="208"/>
      <c r="EJ60" s="208"/>
      <c r="EK60" s="208"/>
      <c r="EL60" s="208"/>
      <c r="EM60" s="208"/>
      <c r="EN60" s="208"/>
      <c r="EO60" s="208"/>
      <c r="EP60" s="208"/>
      <c r="EQ60" s="208"/>
      <c r="ER60" s="208"/>
      <c r="ES60" s="208"/>
      <c r="ET60" s="208"/>
      <c r="EU60" s="208"/>
      <c r="EV60" s="208"/>
      <c r="EW60" s="208"/>
      <c r="EX60" s="208"/>
      <c r="EY60" s="208"/>
      <c r="EZ60" s="208"/>
      <c r="FA60" s="208"/>
      <c r="FB60" s="208"/>
      <c r="FC60" s="208"/>
      <c r="FD60" s="208"/>
      <c r="FE60" s="208"/>
      <c r="FF60" s="208"/>
      <c r="FG60" s="208"/>
      <c r="FH60" s="208"/>
      <c r="FI60" s="208"/>
      <c r="FJ60" s="208"/>
      <c r="FK60" s="208"/>
      <c r="FL60" s="208"/>
      <c r="FM60" s="208"/>
      <c r="FN60" s="208"/>
      <c r="FO60" s="208"/>
      <c r="FP60" s="208"/>
      <c r="FQ60" s="208"/>
      <c r="FR60" s="208"/>
      <c r="FS60" s="208"/>
      <c r="FT60" s="208"/>
      <c r="FU60" s="208"/>
      <c r="FV60" s="208"/>
      <c r="FW60" s="208"/>
      <c r="FX60" s="208"/>
      <c r="FY60" s="208"/>
      <c r="FZ60" s="208"/>
      <c r="GA60" s="208"/>
      <c r="GB60" s="208"/>
      <c r="GC60" s="208"/>
      <c r="GD60" s="208"/>
      <c r="GE60" s="208"/>
      <c r="GF60" s="208"/>
      <c r="GG60" s="208"/>
      <c r="GH60" s="208"/>
      <c r="GI60" s="208"/>
      <c r="GJ60" s="208"/>
      <c r="GK60" s="208"/>
      <c r="GL60" s="208"/>
      <c r="GM60" s="208"/>
      <c r="GN60" s="208"/>
      <c r="GO60" s="208"/>
      <c r="GP60" s="208"/>
      <c r="GQ60" s="208"/>
      <c r="GR60" s="208"/>
      <c r="GS60" s="208"/>
      <c r="GT60" s="208"/>
      <c r="GU60" s="208"/>
      <c r="GV60" s="208"/>
      <c r="GW60" s="208"/>
      <c r="GX60" s="208"/>
      <c r="GY60" s="208"/>
      <c r="GZ60" s="208"/>
      <c r="HA60" s="208"/>
      <c r="HB60" s="208"/>
      <c r="HC60" s="208"/>
      <c r="HD60" s="208"/>
      <c r="HE60" s="208"/>
      <c r="HF60" s="208"/>
      <c r="HG60" s="208"/>
      <c r="HH60" s="208"/>
      <c r="HI60" s="208"/>
      <c r="HJ60" s="208"/>
      <c r="HK60" s="208"/>
      <c r="HL60" s="208"/>
      <c r="HM60" s="208"/>
      <c r="HN60" s="208"/>
      <c r="HO60" s="208"/>
      <c r="HP60" s="208"/>
      <c r="HQ60" s="208"/>
      <c r="HR60" s="208"/>
      <c r="HS60" s="208"/>
      <c r="HT60" s="208"/>
      <c r="HU60" s="208"/>
      <c r="HV60" s="208"/>
      <c r="HW60" s="208"/>
      <c r="HX60" s="208"/>
      <c r="HY60" s="208"/>
      <c r="HZ60" s="208"/>
      <c r="IA60" s="208"/>
      <c r="IB60" s="208"/>
      <c r="IC60" s="208"/>
      <c r="ID60" s="208"/>
      <c r="IE60" s="208"/>
      <c r="IF60" s="208"/>
      <c r="IG60" s="208"/>
      <c r="IH60" s="208"/>
      <c r="II60" s="208"/>
      <c r="IJ60" s="208"/>
      <c r="IK60" s="208"/>
      <c r="IL60" s="208"/>
      <c r="IM60" s="208"/>
      <c r="IN60" s="208"/>
      <c r="IO60" s="208"/>
      <c r="IP60" s="208"/>
      <c r="IQ60" s="208"/>
      <c r="IR60" s="208"/>
      <c r="IS60" s="208"/>
      <c r="IT60" s="208"/>
      <c r="IU60" s="208"/>
      <c r="IV60" s="208"/>
      <c r="IW60" s="208"/>
    </row>
    <row r="61" spans="1:257" s="21" customFormat="1" ht="24" customHeight="1" x14ac:dyDescent="0.35">
      <c r="A61" s="741" t="s">
        <v>423</v>
      </c>
      <c r="B61" s="742"/>
      <c r="C61" s="742"/>
      <c r="D61" s="742"/>
      <c r="E61" s="743"/>
      <c r="F61" s="743"/>
      <c r="G61" s="743"/>
      <c r="H61" s="743"/>
      <c r="I61" s="743"/>
      <c r="J61" s="743"/>
      <c r="K61" s="743"/>
      <c r="L61" s="743"/>
      <c r="M61" s="743"/>
      <c r="N61" s="743"/>
      <c r="O61" s="742"/>
      <c r="P61" s="442"/>
      <c r="Q61" s="349"/>
      <c r="R61" s="724"/>
      <c r="S61" s="267"/>
      <c r="T61" s="267"/>
      <c r="U61" s="267"/>
      <c r="V61" s="267"/>
      <c r="W61" s="267"/>
      <c r="X61" s="266"/>
      <c r="Y61" s="266"/>
      <c r="Z61" s="266"/>
      <c r="AA61" s="266"/>
      <c r="AB61" s="266"/>
      <c r="AC61" s="266"/>
      <c r="AD61" s="266"/>
      <c r="AE61" s="266"/>
      <c r="AF61" s="266"/>
      <c r="AG61" s="266"/>
      <c r="AH61" s="266"/>
      <c r="AI61" s="266"/>
      <c r="AJ61" s="266"/>
      <c r="AK61" s="266"/>
      <c r="AL61" s="266"/>
      <c r="AM61" s="266"/>
      <c r="AN61" s="266"/>
      <c r="AO61" s="266"/>
      <c r="AP61" s="266"/>
      <c r="AQ61" s="266"/>
      <c r="AR61" s="266"/>
      <c r="AS61" s="266"/>
      <c r="AT61" s="266"/>
      <c r="AU61" s="266"/>
      <c r="AV61" s="266"/>
      <c r="AW61" s="266"/>
      <c r="AX61" s="266"/>
      <c r="AY61" s="266"/>
      <c r="AZ61" s="266"/>
      <c r="BA61" s="266"/>
      <c r="BB61" s="266"/>
      <c r="BC61" s="266"/>
      <c r="BD61" s="266"/>
      <c r="BE61" s="266"/>
      <c r="BF61" s="266"/>
      <c r="BG61" s="266"/>
      <c r="BH61" s="266"/>
      <c r="BI61" s="266"/>
      <c r="BJ61" s="266"/>
      <c r="BK61" s="266"/>
      <c r="BL61" s="266"/>
      <c r="BM61" s="266"/>
      <c r="BN61" s="266"/>
      <c r="BO61" s="266"/>
      <c r="BP61" s="266"/>
      <c r="BQ61" s="266"/>
      <c r="BR61" s="266"/>
      <c r="BS61" s="266"/>
      <c r="BT61" s="266"/>
      <c r="BU61" s="266"/>
      <c r="BV61" s="266"/>
      <c r="BW61" s="266"/>
      <c r="BX61" s="266"/>
      <c r="BY61" s="266"/>
      <c r="BZ61" s="266"/>
      <c r="CA61" s="266"/>
      <c r="CB61" s="266"/>
      <c r="CC61" s="266"/>
      <c r="CD61" s="266"/>
      <c r="CE61" s="266"/>
      <c r="CF61" s="266"/>
      <c r="CG61" s="266"/>
      <c r="CH61" s="266"/>
      <c r="CI61" s="266"/>
      <c r="CJ61" s="266"/>
      <c r="CK61" s="266"/>
      <c r="CL61" s="266"/>
      <c r="CM61" s="266"/>
      <c r="CN61" s="266"/>
      <c r="CO61" s="266"/>
      <c r="CP61" s="266"/>
      <c r="CQ61" s="266"/>
      <c r="CR61" s="266"/>
      <c r="CS61" s="266"/>
      <c r="CT61" s="266"/>
      <c r="CU61" s="266"/>
      <c r="CV61" s="266"/>
      <c r="CW61" s="266"/>
      <c r="CX61" s="266"/>
      <c r="CY61" s="266"/>
      <c r="CZ61" s="266"/>
      <c r="DA61" s="266"/>
      <c r="DB61" s="266"/>
      <c r="DC61" s="266"/>
      <c r="DD61" s="266"/>
      <c r="DE61" s="266"/>
      <c r="DF61" s="266"/>
      <c r="DG61" s="266"/>
      <c r="DH61" s="266"/>
      <c r="DI61" s="266"/>
      <c r="DJ61" s="266"/>
      <c r="DK61" s="266"/>
      <c r="DL61" s="266"/>
      <c r="DM61" s="266"/>
      <c r="DN61" s="266"/>
      <c r="DO61" s="266"/>
      <c r="DP61" s="266"/>
      <c r="DQ61" s="266"/>
      <c r="DR61" s="266"/>
      <c r="DS61" s="266"/>
      <c r="DT61" s="266"/>
      <c r="DU61" s="266"/>
      <c r="DV61" s="266"/>
      <c r="DW61" s="266"/>
      <c r="DX61" s="266"/>
      <c r="DY61" s="266"/>
      <c r="DZ61" s="266"/>
      <c r="EA61" s="266"/>
      <c r="EB61" s="266"/>
      <c r="EC61" s="266"/>
      <c r="ED61" s="266"/>
      <c r="EE61" s="266"/>
      <c r="EF61" s="266"/>
      <c r="EG61" s="266"/>
      <c r="EH61" s="266"/>
      <c r="EI61" s="266"/>
      <c r="EJ61" s="266"/>
      <c r="EK61" s="266"/>
      <c r="EL61" s="266"/>
      <c r="EM61" s="266"/>
      <c r="EN61" s="266"/>
      <c r="EO61" s="266"/>
      <c r="EP61" s="266"/>
      <c r="EQ61" s="266"/>
      <c r="ER61" s="266"/>
      <c r="ES61" s="266"/>
      <c r="ET61" s="266"/>
      <c r="EU61" s="266"/>
      <c r="EV61" s="266"/>
      <c r="EW61" s="266"/>
      <c r="EX61" s="266"/>
      <c r="EY61" s="266"/>
      <c r="EZ61" s="266"/>
      <c r="FA61" s="266"/>
      <c r="FB61" s="266"/>
      <c r="FC61" s="266"/>
      <c r="FD61" s="266"/>
      <c r="FE61" s="266"/>
      <c r="FF61" s="266"/>
      <c r="FG61" s="266"/>
      <c r="FH61" s="266"/>
      <c r="FI61" s="266"/>
      <c r="FJ61" s="266"/>
      <c r="FK61" s="266"/>
      <c r="FL61" s="266"/>
      <c r="FM61" s="266"/>
      <c r="FN61" s="266"/>
      <c r="FO61" s="266"/>
      <c r="FP61" s="266"/>
      <c r="FQ61" s="266"/>
      <c r="FR61" s="266"/>
      <c r="FS61" s="266"/>
      <c r="FT61" s="266"/>
      <c r="FU61" s="266"/>
      <c r="FV61" s="266"/>
      <c r="FW61" s="266"/>
      <c r="FX61" s="266"/>
      <c r="FY61" s="266"/>
      <c r="FZ61" s="266"/>
      <c r="GA61" s="266"/>
      <c r="GB61" s="266"/>
      <c r="GC61" s="266"/>
      <c r="GD61" s="266"/>
      <c r="GE61" s="266"/>
      <c r="GF61" s="266"/>
      <c r="GG61" s="266"/>
      <c r="GH61" s="266"/>
      <c r="GI61" s="266"/>
      <c r="GJ61" s="266"/>
      <c r="GK61" s="266"/>
      <c r="GL61" s="266"/>
      <c r="GM61" s="266"/>
      <c r="GN61" s="266"/>
      <c r="GO61" s="266"/>
      <c r="GP61" s="266"/>
      <c r="GQ61" s="266"/>
      <c r="GR61" s="266"/>
      <c r="GS61" s="266"/>
      <c r="GT61" s="266"/>
      <c r="GU61" s="266"/>
      <c r="GV61" s="266"/>
      <c r="GW61" s="266"/>
      <c r="GX61" s="266"/>
      <c r="GY61" s="266"/>
      <c r="GZ61" s="266"/>
      <c r="HA61" s="266"/>
      <c r="HB61" s="266"/>
      <c r="HC61" s="266"/>
      <c r="HD61" s="266"/>
      <c r="HE61" s="266"/>
      <c r="HF61" s="266"/>
      <c r="HG61" s="266"/>
      <c r="HH61" s="266"/>
      <c r="HI61" s="266"/>
      <c r="HJ61" s="266"/>
      <c r="HK61" s="266"/>
      <c r="HL61" s="266"/>
      <c r="HM61" s="266"/>
      <c r="HN61" s="266"/>
      <c r="HO61" s="266"/>
      <c r="HP61" s="266"/>
      <c r="HQ61" s="266"/>
      <c r="HR61" s="266"/>
      <c r="HS61" s="266"/>
      <c r="HT61" s="266"/>
      <c r="HU61" s="266"/>
      <c r="HV61" s="266"/>
      <c r="HW61" s="266"/>
      <c r="HX61" s="266"/>
      <c r="HY61" s="266"/>
      <c r="HZ61" s="266"/>
      <c r="IA61" s="266"/>
      <c r="IB61" s="266"/>
      <c r="IC61" s="266"/>
      <c r="ID61" s="266"/>
      <c r="IE61" s="266"/>
      <c r="IF61" s="266"/>
      <c r="IG61" s="266"/>
      <c r="IH61" s="266"/>
      <c r="II61" s="266"/>
      <c r="IJ61" s="266"/>
      <c r="IK61" s="266"/>
      <c r="IL61" s="266"/>
      <c r="IM61" s="266"/>
      <c r="IN61" s="266"/>
      <c r="IO61" s="266"/>
      <c r="IP61" s="266"/>
      <c r="IQ61" s="266"/>
      <c r="IR61" s="266"/>
      <c r="IS61" s="266"/>
      <c r="IT61" s="266"/>
      <c r="IU61" s="266"/>
      <c r="IV61" s="266"/>
      <c r="IW61" s="266"/>
    </row>
    <row r="62" spans="1:257" s="208" customFormat="1" ht="75" customHeight="1" x14ac:dyDescent="0.25">
      <c r="A62" s="441" t="s">
        <v>422</v>
      </c>
      <c r="B62" s="440"/>
      <c r="C62" s="440" t="s">
        <v>316</v>
      </c>
      <c r="D62" s="439"/>
      <c r="E62" s="400"/>
      <c r="F62" s="399"/>
      <c r="G62" s="399"/>
      <c r="H62" s="399"/>
      <c r="I62" s="399"/>
      <c r="J62" s="399"/>
      <c r="K62" s="399"/>
      <c r="L62" s="399"/>
      <c r="M62" s="399"/>
      <c r="N62" s="398"/>
      <c r="O62" s="243">
        <f t="shared" ref="O62:O67" si="3">D62*(E62+F62+G62+H62+I62+J62+K62+L62+M62+N62)</f>
        <v>0</v>
      </c>
      <c r="P62" s="428">
        <f>O62*D$13</f>
        <v>0</v>
      </c>
      <c r="Q62" s="725" t="s">
        <v>421</v>
      </c>
      <c r="R62" s="724"/>
      <c r="S62" s="209"/>
      <c r="T62" s="209"/>
      <c r="U62" s="209"/>
      <c r="V62" s="209"/>
      <c r="W62" s="209"/>
    </row>
    <row r="63" spans="1:257" s="188" customFormat="1" ht="30" x14ac:dyDescent="0.25">
      <c r="A63" s="438" t="s">
        <v>420</v>
      </c>
      <c r="B63" s="437" t="s">
        <v>367</v>
      </c>
      <c r="C63" s="401" t="s">
        <v>316</v>
      </c>
      <c r="D63" s="436"/>
      <c r="E63" s="435"/>
      <c r="F63" s="434"/>
      <c r="G63" s="434"/>
      <c r="H63" s="434"/>
      <c r="I63" s="434"/>
      <c r="J63" s="434"/>
      <c r="K63" s="434"/>
      <c r="L63" s="434"/>
      <c r="M63" s="434"/>
      <c r="N63" s="433"/>
      <c r="O63" s="429">
        <f t="shared" si="3"/>
        <v>0</v>
      </c>
      <c r="P63" s="428">
        <f>O63*D$13</f>
        <v>0</v>
      </c>
      <c r="Q63" s="725"/>
      <c r="R63" s="724"/>
    </row>
    <row r="64" spans="1:257" s="188" customFormat="1" ht="30" x14ac:dyDescent="0.25">
      <c r="A64" s="432" t="s">
        <v>419</v>
      </c>
      <c r="B64" s="431" t="s">
        <v>367</v>
      </c>
      <c r="C64" s="430" t="s">
        <v>316</v>
      </c>
      <c r="D64" s="244"/>
      <c r="E64" s="435"/>
      <c r="F64" s="434"/>
      <c r="G64" s="434"/>
      <c r="H64" s="434"/>
      <c r="I64" s="434"/>
      <c r="J64" s="434"/>
      <c r="K64" s="434"/>
      <c r="L64" s="434"/>
      <c r="M64" s="434"/>
      <c r="N64" s="433"/>
      <c r="O64" s="429">
        <f t="shared" si="3"/>
        <v>0</v>
      </c>
      <c r="P64" s="428">
        <f>O64*D$13</f>
        <v>0</v>
      </c>
      <c r="Q64" s="725"/>
      <c r="R64" s="724"/>
    </row>
    <row r="65" spans="1:257" s="188" customFormat="1" ht="30" x14ac:dyDescent="0.25">
      <c r="A65" s="432" t="s">
        <v>418</v>
      </c>
      <c r="B65" s="431" t="s">
        <v>367</v>
      </c>
      <c r="C65" s="430" t="s">
        <v>316</v>
      </c>
      <c r="D65" s="244">
        <v>57</v>
      </c>
      <c r="E65" s="435"/>
      <c r="F65" s="434"/>
      <c r="G65" s="434"/>
      <c r="H65" s="434"/>
      <c r="I65" s="434"/>
      <c r="J65" s="434"/>
      <c r="K65" s="434"/>
      <c r="L65" s="434"/>
      <c r="M65" s="434"/>
      <c r="N65" s="433"/>
      <c r="O65" s="429">
        <f t="shared" si="3"/>
        <v>0</v>
      </c>
      <c r="P65" s="428">
        <f>O65*D$13</f>
        <v>0</v>
      </c>
      <c r="Q65" s="725"/>
      <c r="R65" s="724"/>
    </row>
    <row r="66" spans="1:257" s="188" customFormat="1" ht="45" x14ac:dyDescent="0.25">
      <c r="A66" s="432" t="s">
        <v>417</v>
      </c>
      <c r="B66" s="431" t="s">
        <v>416</v>
      </c>
      <c r="C66" s="430" t="s">
        <v>316</v>
      </c>
      <c r="D66" s="395">
        <v>54.81</v>
      </c>
      <c r="E66" s="726"/>
      <c r="F66" s="727"/>
      <c r="G66" s="727"/>
      <c r="H66" s="727"/>
      <c r="I66" s="727"/>
      <c r="J66" s="727"/>
      <c r="K66" s="727"/>
      <c r="L66" s="727"/>
      <c r="M66" s="727"/>
      <c r="N66" s="728"/>
      <c r="O66" s="429">
        <f t="shared" si="3"/>
        <v>0</v>
      </c>
      <c r="P66" s="428">
        <f>O66*D$13</f>
        <v>0</v>
      </c>
      <c r="Q66" s="725"/>
      <c r="R66" s="724"/>
    </row>
    <row r="67" spans="1:257" s="188" customFormat="1" ht="63.75" customHeight="1" thickBot="1" x14ac:dyDescent="0.3">
      <c r="A67" s="427" t="s">
        <v>415</v>
      </c>
      <c r="B67" s="426" t="s">
        <v>401</v>
      </c>
      <c r="C67" s="425" t="s">
        <v>316</v>
      </c>
      <c r="D67" s="424">
        <v>50</v>
      </c>
      <c r="E67" s="423"/>
      <c r="F67" s="422"/>
      <c r="G67" s="422"/>
      <c r="H67" s="422"/>
      <c r="I67" s="422"/>
      <c r="J67" s="422"/>
      <c r="K67" s="422"/>
      <c r="L67" s="422"/>
      <c r="M67" s="422"/>
      <c r="N67" s="421"/>
      <c r="O67" s="420">
        <f t="shared" si="3"/>
        <v>0</v>
      </c>
      <c r="P67" s="302">
        <f>O67*D15</f>
        <v>0</v>
      </c>
      <c r="Q67" s="725"/>
      <c r="R67" s="724"/>
    </row>
    <row r="68" spans="1:257" s="188" customFormat="1" ht="30.75" customHeight="1" thickBot="1" x14ac:dyDescent="0.3">
      <c r="A68" s="419"/>
      <c r="B68" s="418"/>
      <c r="C68" s="417"/>
      <c r="D68" s="416"/>
      <c r="E68" s="415"/>
      <c r="F68" s="415"/>
      <c r="G68" s="415"/>
      <c r="H68" s="415"/>
      <c r="I68" s="415"/>
      <c r="J68" s="415"/>
      <c r="K68" s="415"/>
      <c r="L68" s="415"/>
      <c r="M68" s="415"/>
      <c r="N68" s="415"/>
      <c r="O68" s="269"/>
      <c r="P68" s="297"/>
      <c r="Q68" s="230"/>
    </row>
    <row r="69" spans="1:257" s="21" customFormat="1" ht="80.25" customHeight="1" x14ac:dyDescent="0.25">
      <c r="A69" s="729" t="s">
        <v>414</v>
      </c>
      <c r="B69" s="730"/>
      <c r="C69" s="730"/>
      <c r="D69" s="730"/>
      <c r="E69" s="731"/>
      <c r="F69" s="731"/>
      <c r="G69" s="731"/>
      <c r="H69" s="731"/>
      <c r="I69" s="731"/>
      <c r="J69" s="731"/>
      <c r="K69" s="731"/>
      <c r="L69" s="731"/>
      <c r="M69" s="731"/>
      <c r="N69" s="731"/>
      <c r="O69" s="730"/>
      <c r="P69" s="732"/>
      <c r="Q69" s="349"/>
      <c r="R69" s="267"/>
      <c r="S69" s="267"/>
      <c r="T69" s="267"/>
      <c r="U69" s="267"/>
      <c r="V69" s="267"/>
      <c r="W69" s="267"/>
      <c r="X69" s="266"/>
      <c r="Y69" s="266"/>
      <c r="Z69" s="266"/>
      <c r="AA69" s="266"/>
      <c r="AB69" s="266"/>
      <c r="AC69" s="266"/>
      <c r="AD69" s="266"/>
      <c r="AE69" s="266"/>
      <c r="AF69" s="266"/>
      <c r="AG69" s="266"/>
      <c r="AH69" s="266"/>
      <c r="AI69" s="266"/>
      <c r="AJ69" s="266"/>
      <c r="AK69" s="266"/>
      <c r="AL69" s="266"/>
      <c r="AM69" s="266"/>
      <c r="AN69" s="266"/>
      <c r="AO69" s="266"/>
      <c r="AP69" s="266"/>
      <c r="AQ69" s="266"/>
      <c r="AR69" s="266"/>
      <c r="AS69" s="266"/>
      <c r="AT69" s="266"/>
      <c r="AU69" s="266"/>
      <c r="AV69" s="266"/>
      <c r="AW69" s="266"/>
      <c r="AX69" s="266"/>
      <c r="AY69" s="266"/>
      <c r="AZ69" s="266"/>
      <c r="BA69" s="266"/>
      <c r="BB69" s="266"/>
      <c r="BC69" s="266"/>
      <c r="BD69" s="266"/>
      <c r="BE69" s="266"/>
      <c r="BF69" s="266"/>
      <c r="BG69" s="266"/>
      <c r="BH69" s="266"/>
      <c r="BI69" s="266"/>
      <c r="BJ69" s="266"/>
      <c r="BK69" s="266"/>
      <c r="BL69" s="266"/>
      <c r="BM69" s="266"/>
      <c r="BN69" s="266"/>
      <c r="BO69" s="266"/>
      <c r="BP69" s="266"/>
      <c r="BQ69" s="266"/>
      <c r="BR69" s="266"/>
      <c r="BS69" s="266"/>
      <c r="BT69" s="266"/>
      <c r="BU69" s="266"/>
      <c r="BV69" s="266"/>
      <c r="BW69" s="266"/>
      <c r="BX69" s="266"/>
      <c r="BY69" s="266"/>
      <c r="BZ69" s="266"/>
      <c r="CA69" s="266"/>
      <c r="CB69" s="266"/>
      <c r="CC69" s="266"/>
      <c r="CD69" s="266"/>
      <c r="CE69" s="266"/>
      <c r="CF69" s="266"/>
      <c r="CG69" s="266"/>
      <c r="CH69" s="266"/>
      <c r="CI69" s="266"/>
      <c r="CJ69" s="266"/>
      <c r="CK69" s="266"/>
      <c r="CL69" s="266"/>
      <c r="CM69" s="266"/>
      <c r="CN69" s="266"/>
      <c r="CO69" s="266"/>
      <c r="CP69" s="266"/>
      <c r="CQ69" s="266"/>
      <c r="CR69" s="266"/>
      <c r="CS69" s="266"/>
      <c r="CT69" s="266"/>
      <c r="CU69" s="266"/>
      <c r="CV69" s="266"/>
      <c r="CW69" s="266"/>
      <c r="CX69" s="266"/>
      <c r="CY69" s="266"/>
      <c r="CZ69" s="266"/>
      <c r="DA69" s="266"/>
      <c r="DB69" s="266"/>
      <c r="DC69" s="266"/>
      <c r="DD69" s="266"/>
      <c r="DE69" s="266"/>
      <c r="DF69" s="266"/>
      <c r="DG69" s="266"/>
      <c r="DH69" s="266"/>
      <c r="DI69" s="266"/>
      <c r="DJ69" s="266"/>
      <c r="DK69" s="266"/>
      <c r="DL69" s="266"/>
      <c r="DM69" s="266"/>
      <c r="DN69" s="266"/>
      <c r="DO69" s="266"/>
      <c r="DP69" s="266"/>
      <c r="DQ69" s="266"/>
      <c r="DR69" s="266"/>
      <c r="DS69" s="266"/>
      <c r="DT69" s="266"/>
      <c r="DU69" s="266"/>
      <c r="DV69" s="266"/>
      <c r="DW69" s="266"/>
      <c r="DX69" s="266"/>
      <c r="DY69" s="266"/>
      <c r="DZ69" s="266"/>
      <c r="EA69" s="266"/>
      <c r="EB69" s="266"/>
      <c r="EC69" s="266"/>
      <c r="ED69" s="266"/>
      <c r="EE69" s="266"/>
      <c r="EF69" s="266"/>
      <c r="EG69" s="266"/>
      <c r="EH69" s="266"/>
      <c r="EI69" s="266"/>
      <c r="EJ69" s="266"/>
      <c r="EK69" s="266"/>
      <c r="EL69" s="266"/>
      <c r="EM69" s="266"/>
      <c r="EN69" s="266"/>
      <c r="EO69" s="266"/>
      <c r="EP69" s="266"/>
      <c r="EQ69" s="266"/>
      <c r="ER69" s="266"/>
      <c r="ES69" s="266"/>
      <c r="ET69" s="266"/>
      <c r="EU69" s="266"/>
      <c r="EV69" s="266"/>
      <c r="EW69" s="266"/>
      <c r="EX69" s="266"/>
      <c r="EY69" s="266"/>
      <c r="EZ69" s="266"/>
      <c r="FA69" s="266"/>
      <c r="FB69" s="266"/>
      <c r="FC69" s="266"/>
      <c r="FD69" s="266"/>
      <c r="FE69" s="266"/>
      <c r="FF69" s="266"/>
      <c r="FG69" s="266"/>
      <c r="FH69" s="266"/>
      <c r="FI69" s="266"/>
      <c r="FJ69" s="266"/>
      <c r="FK69" s="266"/>
      <c r="FL69" s="266"/>
      <c r="FM69" s="266"/>
      <c r="FN69" s="266"/>
      <c r="FO69" s="266"/>
      <c r="FP69" s="266"/>
      <c r="FQ69" s="266"/>
      <c r="FR69" s="266"/>
      <c r="FS69" s="266"/>
      <c r="FT69" s="266"/>
      <c r="FU69" s="266"/>
      <c r="FV69" s="266"/>
      <c r="FW69" s="266"/>
      <c r="FX69" s="266"/>
      <c r="FY69" s="266"/>
      <c r="FZ69" s="266"/>
      <c r="GA69" s="266"/>
      <c r="GB69" s="266"/>
      <c r="GC69" s="266"/>
      <c r="GD69" s="266"/>
      <c r="GE69" s="266"/>
      <c r="GF69" s="266"/>
      <c r="GG69" s="266"/>
      <c r="GH69" s="266"/>
      <c r="GI69" s="266"/>
      <c r="GJ69" s="266"/>
      <c r="GK69" s="266"/>
      <c r="GL69" s="266"/>
      <c r="GM69" s="266"/>
      <c r="GN69" s="266"/>
      <c r="GO69" s="266"/>
      <c r="GP69" s="266"/>
      <c r="GQ69" s="266"/>
      <c r="GR69" s="266"/>
      <c r="GS69" s="266"/>
      <c r="GT69" s="266"/>
      <c r="GU69" s="266"/>
      <c r="GV69" s="266"/>
      <c r="GW69" s="266"/>
      <c r="GX69" s="266"/>
      <c r="GY69" s="266"/>
      <c r="GZ69" s="266"/>
      <c r="HA69" s="266"/>
      <c r="HB69" s="266"/>
      <c r="HC69" s="266"/>
      <c r="HD69" s="266"/>
      <c r="HE69" s="266"/>
      <c r="HF69" s="266"/>
      <c r="HG69" s="266"/>
      <c r="HH69" s="266"/>
      <c r="HI69" s="266"/>
      <c r="HJ69" s="266"/>
      <c r="HK69" s="266"/>
      <c r="HL69" s="266"/>
      <c r="HM69" s="266"/>
      <c r="HN69" s="266"/>
      <c r="HO69" s="266"/>
      <c r="HP69" s="266"/>
      <c r="HQ69" s="266"/>
      <c r="HR69" s="266"/>
      <c r="HS69" s="266"/>
      <c r="HT69" s="266"/>
      <c r="HU69" s="266"/>
      <c r="HV69" s="266"/>
      <c r="HW69" s="266"/>
      <c r="HX69" s="266"/>
      <c r="HY69" s="266"/>
      <c r="HZ69" s="266"/>
      <c r="IA69" s="266"/>
      <c r="IB69" s="266"/>
      <c r="IC69" s="266"/>
      <c r="ID69" s="266"/>
      <c r="IE69" s="266"/>
      <c r="IF69" s="266"/>
      <c r="IG69" s="266"/>
      <c r="IH69" s="266"/>
      <c r="II69" s="266"/>
      <c r="IJ69" s="266"/>
      <c r="IK69" s="266"/>
      <c r="IL69" s="266"/>
      <c r="IM69" s="266"/>
      <c r="IN69" s="266"/>
      <c r="IO69" s="266"/>
      <c r="IP69" s="266"/>
      <c r="IQ69" s="266"/>
      <c r="IR69" s="266"/>
      <c r="IS69" s="266"/>
      <c r="IT69" s="266"/>
      <c r="IU69" s="266"/>
      <c r="IV69" s="266"/>
      <c r="IW69" s="266"/>
    </row>
    <row r="70" spans="1:257" s="248" customFormat="1" ht="108" customHeight="1" x14ac:dyDescent="0.25">
      <c r="A70" s="414" t="s">
        <v>413</v>
      </c>
      <c r="B70" s="413" t="s">
        <v>412</v>
      </c>
      <c r="C70" s="394" t="s">
        <v>316</v>
      </c>
      <c r="D70" s="394"/>
      <c r="E70" s="747"/>
      <c r="F70" s="748"/>
      <c r="G70" s="748"/>
      <c r="H70" s="748"/>
      <c r="I70" s="748"/>
      <c r="J70" s="748"/>
      <c r="K70" s="748"/>
      <c r="L70" s="748"/>
      <c r="M70" s="748"/>
      <c r="N70" s="749"/>
      <c r="O70" s="412">
        <f>D70*(E70+F70+G70+H70+I70+J70+K70+L70+M70+N70)</f>
        <v>0</v>
      </c>
      <c r="P70" s="258">
        <f>O70</f>
        <v>0</v>
      </c>
      <c r="Q70" s="411"/>
      <c r="R70" s="249"/>
      <c r="S70" s="249"/>
      <c r="T70" s="249"/>
      <c r="U70" s="249"/>
      <c r="V70" s="249"/>
      <c r="W70" s="249"/>
    </row>
    <row r="71" spans="1:257" s="248" customFormat="1" ht="92.25" customHeight="1" x14ac:dyDescent="0.25">
      <c r="A71" s="393" t="s">
        <v>411</v>
      </c>
      <c r="B71" s="291" t="s">
        <v>410</v>
      </c>
      <c r="C71" s="262" t="s">
        <v>316</v>
      </c>
      <c r="D71" s="410">
        <v>40.54</v>
      </c>
      <c r="E71" s="750"/>
      <c r="F71" s="751"/>
      <c r="G71" s="751"/>
      <c r="H71" s="751"/>
      <c r="I71" s="751"/>
      <c r="J71" s="751"/>
      <c r="K71" s="751"/>
      <c r="L71" s="751"/>
      <c r="M71" s="751"/>
      <c r="N71" s="752"/>
      <c r="O71" s="409">
        <f>D71*(E71+F71+G71+H71+I71+J71+K71+L71+M71+N71)</f>
        <v>0</v>
      </c>
      <c r="P71" s="260">
        <f>O71*D13</f>
        <v>0</v>
      </c>
      <c r="Q71" s="349"/>
      <c r="R71" s="249"/>
      <c r="S71" s="249"/>
      <c r="T71" s="249"/>
      <c r="U71" s="249"/>
      <c r="V71" s="249"/>
      <c r="W71" s="249"/>
    </row>
    <row r="72" spans="1:257" s="248" customFormat="1" ht="18" customHeight="1" thickBot="1" x14ac:dyDescent="0.3">
      <c r="A72" s="300"/>
      <c r="B72" s="300"/>
      <c r="C72" s="297"/>
      <c r="D72" s="297"/>
      <c r="E72" s="299"/>
      <c r="F72" s="299"/>
      <c r="G72" s="299"/>
      <c r="H72" s="299"/>
      <c r="I72" s="299"/>
      <c r="J72" s="299"/>
      <c r="K72" s="299"/>
      <c r="L72" s="299"/>
      <c r="M72" s="299"/>
      <c r="N72" s="299"/>
      <c r="O72" s="317"/>
      <c r="P72" s="317"/>
      <c r="Q72" s="349"/>
      <c r="R72" s="249"/>
      <c r="S72" s="249"/>
      <c r="T72" s="249"/>
      <c r="U72" s="249"/>
      <c r="V72" s="249"/>
      <c r="W72" s="249"/>
    </row>
    <row r="73" spans="1:257" s="208" customFormat="1" ht="21" x14ac:dyDescent="0.35">
      <c r="A73" s="753" t="s">
        <v>409</v>
      </c>
      <c r="B73" s="754"/>
      <c r="C73" s="754"/>
      <c r="D73" s="754"/>
      <c r="E73" s="755"/>
      <c r="F73" s="755"/>
      <c r="G73" s="755"/>
      <c r="H73" s="755"/>
      <c r="I73" s="755"/>
      <c r="J73" s="755"/>
      <c r="K73" s="755"/>
      <c r="L73" s="755"/>
      <c r="M73" s="755"/>
      <c r="N73" s="755"/>
      <c r="O73" s="754"/>
      <c r="P73" s="375"/>
      <c r="Q73" s="349"/>
      <c r="R73" s="209"/>
      <c r="S73" s="209"/>
      <c r="T73" s="209"/>
      <c r="U73" s="209"/>
      <c r="V73" s="209"/>
      <c r="W73" s="209"/>
    </row>
    <row r="74" spans="1:257" s="208" customFormat="1" ht="30" x14ac:dyDescent="0.25">
      <c r="A74" s="408" t="s">
        <v>408</v>
      </c>
      <c r="B74" s="291" t="s">
        <v>407</v>
      </c>
      <c r="C74" s="291" t="s">
        <v>316</v>
      </c>
      <c r="D74" s="262">
        <v>0</v>
      </c>
      <c r="E74" s="312"/>
      <c r="F74" s="311"/>
      <c r="G74" s="311"/>
      <c r="H74" s="311"/>
      <c r="I74" s="311"/>
      <c r="J74" s="311"/>
      <c r="K74" s="311"/>
      <c r="L74" s="311"/>
      <c r="M74" s="311"/>
      <c r="N74" s="361"/>
      <c r="O74" s="262">
        <f>D74*(E74+F74+G74+H74+I74+J74+K74+L74+M74+N74)</f>
        <v>0</v>
      </c>
      <c r="P74" s="287">
        <f>O74*$D$13</f>
        <v>0</v>
      </c>
      <c r="Q74" s="349"/>
      <c r="R74" s="209"/>
      <c r="S74" s="209"/>
      <c r="T74" s="209"/>
      <c r="U74" s="209"/>
      <c r="V74" s="209"/>
      <c r="W74" s="209"/>
    </row>
    <row r="75" spans="1:257" s="208" customFormat="1" x14ac:dyDescent="0.25">
      <c r="A75" s="756" t="s">
        <v>406</v>
      </c>
      <c r="B75" s="757"/>
      <c r="C75" s="757"/>
      <c r="D75" s="757"/>
      <c r="E75" s="758"/>
      <c r="F75" s="758"/>
      <c r="G75" s="758"/>
      <c r="H75" s="758"/>
      <c r="I75" s="758"/>
      <c r="J75" s="758"/>
      <c r="K75" s="758"/>
      <c r="L75" s="758"/>
      <c r="M75" s="758"/>
      <c r="N75" s="758"/>
      <c r="O75" s="759"/>
      <c r="P75" s="407"/>
      <c r="Q75" s="349"/>
      <c r="R75" s="209"/>
      <c r="S75" s="209"/>
      <c r="T75" s="209"/>
      <c r="U75" s="209"/>
      <c r="V75" s="209"/>
      <c r="W75" s="209"/>
    </row>
    <row r="76" spans="1:257" s="208" customFormat="1" ht="27.75" customHeight="1" x14ac:dyDescent="0.25">
      <c r="A76" s="402" t="s">
        <v>405</v>
      </c>
      <c r="B76" s="401" t="s">
        <v>367</v>
      </c>
      <c r="C76" s="401" t="s">
        <v>316</v>
      </c>
      <c r="D76" s="395">
        <v>40.54</v>
      </c>
      <c r="E76" s="400"/>
      <c r="F76" s="399"/>
      <c r="G76" s="399"/>
      <c r="H76" s="399"/>
      <c r="I76" s="399"/>
      <c r="J76" s="399"/>
      <c r="K76" s="399"/>
      <c r="L76" s="399"/>
      <c r="M76" s="399"/>
      <c r="N76" s="398"/>
      <c r="O76" s="243">
        <f>D76*(E76+F76+G76+H76+I76+J76+K76+L76+M76+N76)</f>
        <v>0</v>
      </c>
      <c r="P76" s="287">
        <f>O76*$D$13</f>
        <v>0</v>
      </c>
      <c r="Q76" s="349"/>
      <c r="R76" s="209"/>
      <c r="S76" s="209"/>
      <c r="T76" s="209"/>
      <c r="U76" s="209"/>
      <c r="V76" s="209"/>
      <c r="W76" s="209"/>
    </row>
    <row r="77" spans="1:257" s="208" customFormat="1" ht="30" x14ac:dyDescent="0.25">
      <c r="A77" s="402" t="s">
        <v>404</v>
      </c>
      <c r="B77" s="401" t="s">
        <v>367</v>
      </c>
      <c r="C77" s="401" t="s">
        <v>316</v>
      </c>
      <c r="D77" s="395">
        <v>54.81</v>
      </c>
      <c r="E77" s="400"/>
      <c r="F77" s="399"/>
      <c r="G77" s="399"/>
      <c r="H77" s="399"/>
      <c r="I77" s="399"/>
      <c r="J77" s="399"/>
      <c r="K77" s="399"/>
      <c r="L77" s="399"/>
      <c r="M77" s="399"/>
      <c r="N77" s="398"/>
      <c r="O77" s="243">
        <f>D77*(E77+F77+G77+H77+I77+J77+K77+L77+M77+N77)</f>
        <v>0</v>
      </c>
      <c r="P77" s="287">
        <f>O77*$D$13</f>
        <v>0</v>
      </c>
      <c r="Q77" s="349"/>
      <c r="R77" s="209"/>
      <c r="S77" s="209"/>
      <c r="T77" s="209"/>
      <c r="U77" s="209"/>
      <c r="V77" s="209"/>
      <c r="W77" s="209"/>
    </row>
    <row r="78" spans="1:257" s="208" customFormat="1" ht="19.5" customHeight="1" x14ac:dyDescent="0.25">
      <c r="A78" s="402" t="s">
        <v>403</v>
      </c>
      <c r="B78" s="252"/>
      <c r="C78" s="401" t="s">
        <v>316</v>
      </c>
      <c r="D78" s="395"/>
      <c r="E78" s="405"/>
      <c r="F78" s="404"/>
      <c r="G78" s="404"/>
      <c r="H78" s="404"/>
      <c r="I78" s="404"/>
      <c r="J78" s="404"/>
      <c r="K78" s="404"/>
      <c r="L78" s="404"/>
      <c r="M78" s="404"/>
      <c r="N78" s="403"/>
      <c r="O78" s="243">
        <f>D78*(E78+F78+G78+H78+I78+J78+K78+L78+M78+N78)</f>
        <v>0</v>
      </c>
      <c r="P78" s="287">
        <f>O78*$D$13</f>
        <v>0</v>
      </c>
      <c r="Q78" s="349"/>
      <c r="R78" s="209"/>
      <c r="S78" s="209"/>
      <c r="T78" s="209"/>
      <c r="U78" s="209"/>
      <c r="V78" s="209"/>
      <c r="W78" s="209"/>
    </row>
    <row r="79" spans="1:257" s="208" customFormat="1" ht="30" x14ac:dyDescent="0.25">
      <c r="A79" s="402" t="s">
        <v>402</v>
      </c>
      <c r="B79" s="401" t="s">
        <v>401</v>
      </c>
      <c r="C79" s="401" t="s">
        <v>316</v>
      </c>
      <c r="D79" s="395">
        <f>40.54*2</f>
        <v>81.08</v>
      </c>
      <c r="E79" s="400"/>
      <c r="F79" s="399"/>
      <c r="G79" s="399"/>
      <c r="H79" s="399"/>
      <c r="I79" s="399"/>
      <c r="J79" s="399"/>
      <c r="K79" s="399"/>
      <c r="L79" s="399"/>
      <c r="M79" s="399"/>
      <c r="N79" s="398"/>
      <c r="O79" s="243">
        <f>D79*(E79+F79+G79+H79+I79+J79+K79+L79+M79+N79)</f>
        <v>0</v>
      </c>
      <c r="P79" s="287">
        <f>O79*$D$13</f>
        <v>0</v>
      </c>
      <c r="Q79" s="349"/>
      <c r="R79" s="209"/>
      <c r="S79" s="209"/>
      <c r="T79" s="209"/>
      <c r="U79" s="209"/>
      <c r="V79" s="209"/>
      <c r="W79" s="209"/>
    </row>
    <row r="80" spans="1:257" s="208" customFormat="1" x14ac:dyDescent="0.25">
      <c r="A80" s="756" t="s">
        <v>400</v>
      </c>
      <c r="B80" s="757"/>
      <c r="C80" s="757"/>
      <c r="D80" s="757"/>
      <c r="E80" s="758"/>
      <c r="F80" s="758"/>
      <c r="G80" s="758"/>
      <c r="H80" s="758"/>
      <c r="I80" s="758"/>
      <c r="J80" s="758"/>
      <c r="K80" s="758"/>
      <c r="L80" s="758"/>
      <c r="M80" s="758"/>
      <c r="N80" s="758"/>
      <c r="O80" s="757"/>
      <c r="P80" s="407"/>
      <c r="Q80" s="349"/>
      <c r="R80" s="209"/>
      <c r="S80" s="209"/>
      <c r="T80" s="209"/>
      <c r="U80" s="209"/>
      <c r="V80" s="209"/>
      <c r="W80" s="209"/>
    </row>
    <row r="81" spans="1:23" s="208" customFormat="1" ht="91.5" customHeight="1" x14ac:dyDescent="0.25">
      <c r="A81" s="402" t="s">
        <v>399</v>
      </c>
      <c r="B81" s="401" t="s">
        <v>395</v>
      </c>
      <c r="C81" s="401" t="s">
        <v>316</v>
      </c>
      <c r="D81" s="395">
        <v>40.54</v>
      </c>
      <c r="E81" s="400"/>
      <c r="F81" s="399"/>
      <c r="G81" s="399"/>
      <c r="H81" s="399"/>
      <c r="I81" s="399"/>
      <c r="J81" s="399"/>
      <c r="K81" s="399"/>
      <c r="L81" s="399"/>
      <c r="M81" s="399"/>
      <c r="N81" s="398"/>
      <c r="O81" s="243">
        <f>D81*(E81+F81+G81+H81+I81+J81+K81+L81+M81+N81)</f>
        <v>0</v>
      </c>
      <c r="P81" s="397">
        <f>O81*$D$13</f>
        <v>0</v>
      </c>
      <c r="Q81" s="349"/>
      <c r="R81" s="209"/>
      <c r="S81" s="209"/>
      <c r="T81" s="209"/>
      <c r="U81" s="209"/>
      <c r="V81" s="209"/>
      <c r="W81" s="209"/>
    </row>
    <row r="82" spans="1:23" s="208" customFormat="1" ht="33.75" customHeight="1" x14ac:dyDescent="0.25">
      <c r="A82" s="406" t="s">
        <v>398</v>
      </c>
      <c r="B82" s="401" t="s">
        <v>397</v>
      </c>
      <c r="C82" s="401" t="s">
        <v>316</v>
      </c>
      <c r="D82" s="395">
        <f>40.54/2</f>
        <v>20.27</v>
      </c>
      <c r="E82" s="405"/>
      <c r="F82" s="404"/>
      <c r="G82" s="404"/>
      <c r="H82" s="404"/>
      <c r="I82" s="404"/>
      <c r="J82" s="404"/>
      <c r="K82" s="404"/>
      <c r="L82" s="404"/>
      <c r="M82" s="404"/>
      <c r="N82" s="403"/>
      <c r="O82" s="243">
        <f>D82*(E82+F82+G82+H82+I82+J82+K82+L82+M82+N82)</f>
        <v>0</v>
      </c>
      <c r="P82" s="397">
        <f>O82*$D$13</f>
        <v>0</v>
      </c>
      <c r="Q82" s="349"/>
      <c r="R82" s="209"/>
      <c r="S82" s="209"/>
      <c r="T82" s="209"/>
      <c r="U82" s="209"/>
      <c r="V82" s="209"/>
      <c r="W82" s="209"/>
    </row>
    <row r="83" spans="1:23" s="208" customFormat="1" ht="88.5" customHeight="1" thickBot="1" x14ac:dyDescent="0.3">
      <c r="A83" s="402" t="s">
        <v>396</v>
      </c>
      <c r="B83" s="401" t="s">
        <v>395</v>
      </c>
      <c r="C83" s="401" t="s">
        <v>316</v>
      </c>
      <c r="D83" s="395">
        <v>40.54</v>
      </c>
      <c r="E83" s="400"/>
      <c r="F83" s="399"/>
      <c r="G83" s="399"/>
      <c r="H83" s="399"/>
      <c r="I83" s="399"/>
      <c r="J83" s="399"/>
      <c r="K83" s="399"/>
      <c r="L83" s="399"/>
      <c r="M83" s="399"/>
      <c r="N83" s="398"/>
      <c r="O83" s="243">
        <f>D83*(E83+F83+G83+H83+I83+J83+K83+L83+M83+N83)</f>
        <v>0</v>
      </c>
      <c r="P83" s="397">
        <f>O83*$D$13</f>
        <v>0</v>
      </c>
      <c r="Q83" s="349"/>
      <c r="R83" s="209"/>
      <c r="S83" s="209"/>
      <c r="T83" s="209"/>
      <c r="U83" s="209"/>
      <c r="V83" s="209"/>
      <c r="W83" s="209"/>
    </row>
    <row r="84" spans="1:23" s="208" customFormat="1" ht="55.5" customHeight="1" thickBot="1" x14ac:dyDescent="0.3">
      <c r="A84" s="279" t="s">
        <v>394</v>
      </c>
      <c r="B84" s="366"/>
      <c r="C84" s="278"/>
      <c r="D84" s="276"/>
      <c r="E84" s="277"/>
      <c r="F84" s="277"/>
      <c r="G84" s="277"/>
      <c r="H84" s="277"/>
      <c r="I84" s="277"/>
      <c r="J84" s="277"/>
      <c r="K84" s="277"/>
      <c r="L84" s="277"/>
      <c r="M84" s="277"/>
      <c r="N84" s="277"/>
      <c r="O84" s="276"/>
      <c r="P84" s="275">
        <f>SUM(P76:P83)</f>
        <v>0</v>
      </c>
      <c r="Q84" s="351" t="s">
        <v>393</v>
      </c>
      <c r="R84" s="209"/>
      <c r="S84" s="209"/>
      <c r="T84" s="209"/>
      <c r="U84" s="209"/>
      <c r="V84" s="209"/>
      <c r="W84" s="209"/>
    </row>
    <row r="85" spans="1:23" s="208" customFormat="1" ht="15.75" customHeight="1" x14ac:dyDescent="0.25">
      <c r="A85" s="402"/>
      <c r="B85" s="401"/>
      <c r="C85" s="401"/>
      <c r="D85" s="346"/>
      <c r="E85" s="405"/>
      <c r="F85" s="404"/>
      <c r="G85" s="404"/>
      <c r="H85" s="404"/>
      <c r="I85" s="404"/>
      <c r="J85" s="404"/>
      <c r="K85" s="404"/>
      <c r="L85" s="404"/>
      <c r="M85" s="404"/>
      <c r="N85" s="403"/>
      <c r="O85" s="243"/>
      <c r="P85" s="397"/>
      <c r="Q85" s="349"/>
      <c r="R85" s="209"/>
      <c r="S85" s="209"/>
      <c r="T85" s="209"/>
      <c r="U85" s="209"/>
      <c r="V85" s="209"/>
      <c r="W85" s="209"/>
    </row>
    <row r="86" spans="1:23" s="208" customFormat="1" ht="33" customHeight="1" x14ac:dyDescent="0.25">
      <c r="A86" s="402" t="s">
        <v>392</v>
      </c>
      <c r="B86" s="401" t="s">
        <v>391</v>
      </c>
      <c r="C86" s="401" t="s">
        <v>316</v>
      </c>
      <c r="D86" s="367">
        <v>19</v>
      </c>
      <c r="E86" s="400"/>
      <c r="F86" s="399"/>
      <c r="G86" s="399"/>
      <c r="H86" s="399"/>
      <c r="I86" s="399"/>
      <c r="J86" s="399"/>
      <c r="K86" s="399"/>
      <c r="L86" s="399"/>
      <c r="M86" s="399"/>
      <c r="N86" s="398"/>
      <c r="O86" s="243">
        <f>D86*(E86+F86+G86+H86+I86+J86+K86+L86+M86+N86)</f>
        <v>0</v>
      </c>
      <c r="P86" s="397">
        <f>O86*$D$13</f>
        <v>0</v>
      </c>
      <c r="Q86" s="349"/>
      <c r="R86" s="209"/>
      <c r="S86" s="209"/>
      <c r="T86" s="209"/>
      <c r="U86" s="209"/>
      <c r="V86" s="209"/>
      <c r="W86" s="209"/>
    </row>
    <row r="87" spans="1:23" s="248" customFormat="1" ht="76.5" customHeight="1" x14ac:dyDescent="0.25">
      <c r="A87" s="396" t="s">
        <v>390</v>
      </c>
      <c r="B87" s="252" t="s">
        <v>389</v>
      </c>
      <c r="C87" s="252" t="s">
        <v>316</v>
      </c>
      <c r="D87" s="395">
        <v>46.77</v>
      </c>
      <c r="E87" s="312"/>
      <c r="F87" s="311"/>
      <c r="G87" s="311"/>
      <c r="H87" s="311"/>
      <c r="I87" s="311"/>
      <c r="J87" s="311"/>
      <c r="K87" s="311"/>
      <c r="L87" s="311"/>
      <c r="M87" s="311"/>
      <c r="N87" s="361"/>
      <c r="O87" s="243">
        <f>D87*(E87+F87+G87+H87+I87+J87+K87+L87+M87+N87)</f>
        <v>0</v>
      </c>
      <c r="P87" s="260">
        <f>O87*$D$13</f>
        <v>0</v>
      </c>
      <c r="Q87" s="349"/>
      <c r="R87" s="249"/>
      <c r="S87" s="249"/>
      <c r="T87" s="249"/>
      <c r="U87" s="249"/>
      <c r="V87" s="249"/>
      <c r="W87" s="249"/>
    </row>
    <row r="88" spans="1:23" s="248" customFormat="1" ht="166.5" customHeight="1" x14ac:dyDescent="0.25">
      <c r="A88" s="393" t="s">
        <v>388</v>
      </c>
      <c r="B88" s="291" t="s">
        <v>387</v>
      </c>
      <c r="C88" s="291" t="s">
        <v>316</v>
      </c>
      <c r="D88" s="394">
        <v>50</v>
      </c>
      <c r="E88" s="750"/>
      <c r="F88" s="751"/>
      <c r="G88" s="751"/>
      <c r="H88" s="751"/>
      <c r="I88" s="751"/>
      <c r="J88" s="751"/>
      <c r="K88" s="751"/>
      <c r="L88" s="751"/>
      <c r="M88" s="751"/>
      <c r="N88" s="752"/>
      <c r="O88" s="243">
        <f>D88*(E88+F88+G88+H88+I88+J88+K88+L88+M88+N88)</f>
        <v>0</v>
      </c>
      <c r="P88" s="287">
        <f>O88</f>
        <v>0</v>
      </c>
      <c r="Q88" s="349"/>
      <c r="R88" s="249"/>
      <c r="S88" s="249"/>
      <c r="T88" s="249"/>
      <c r="U88" s="249"/>
      <c r="V88" s="249"/>
      <c r="W88" s="249"/>
    </row>
    <row r="89" spans="1:23" s="248" customFormat="1" ht="33.75" customHeight="1" x14ac:dyDescent="0.25">
      <c r="A89" s="393" t="s">
        <v>386</v>
      </c>
      <c r="B89" s="291" t="s">
        <v>385</v>
      </c>
      <c r="C89" s="291" t="s">
        <v>316</v>
      </c>
      <c r="D89" s="262">
        <v>10</v>
      </c>
      <c r="E89" s="312"/>
      <c r="F89" s="311"/>
      <c r="G89" s="311"/>
      <c r="H89" s="311"/>
      <c r="I89" s="311"/>
      <c r="J89" s="311"/>
      <c r="K89" s="311"/>
      <c r="L89" s="311"/>
      <c r="M89" s="311"/>
      <c r="N89" s="310"/>
      <c r="O89" s="243">
        <f>D89*(E89+F89+G89+H89+I89+J89+K89+L89+M89+N89)</f>
        <v>0</v>
      </c>
      <c r="P89" s="287">
        <f>O89</f>
        <v>0</v>
      </c>
      <c r="Q89" s="349"/>
      <c r="R89" s="249"/>
      <c r="S89" s="249"/>
      <c r="T89" s="249"/>
      <c r="U89" s="249"/>
      <c r="V89" s="249"/>
      <c r="W89" s="249"/>
    </row>
    <row r="90" spans="1:23" s="248" customFormat="1" ht="37.5" customHeight="1" thickBot="1" x14ac:dyDescent="0.3">
      <c r="A90" s="392" t="s">
        <v>384</v>
      </c>
      <c r="B90" s="307" t="s">
        <v>320</v>
      </c>
      <c r="C90" s="307" t="s">
        <v>316</v>
      </c>
      <c r="D90" s="303">
        <v>40</v>
      </c>
      <c r="E90" s="356"/>
      <c r="F90" s="355"/>
      <c r="G90" s="355"/>
      <c r="H90" s="355"/>
      <c r="I90" s="355"/>
      <c r="J90" s="355"/>
      <c r="K90" s="355"/>
      <c r="L90" s="355"/>
      <c r="M90" s="355"/>
      <c r="N90" s="391"/>
      <c r="O90" s="390">
        <f>D90*(E90+F90+G90+H90+I90+J90+K90+L90+M90+N90)</f>
        <v>0</v>
      </c>
      <c r="P90" s="302">
        <f>O90*D13</f>
        <v>0</v>
      </c>
      <c r="Q90" s="349"/>
      <c r="R90" s="249"/>
      <c r="S90" s="249"/>
      <c r="T90" s="249"/>
      <c r="U90" s="249"/>
      <c r="V90" s="249"/>
      <c r="W90" s="249"/>
    </row>
    <row r="91" spans="1:23" s="248" customFormat="1" ht="18" customHeight="1" thickBot="1" x14ac:dyDescent="0.3">
      <c r="A91" s="300"/>
      <c r="B91" s="300"/>
      <c r="C91" s="300"/>
      <c r="D91" s="297"/>
      <c r="E91" s="299"/>
      <c r="F91" s="299"/>
      <c r="G91" s="299"/>
      <c r="H91" s="299"/>
      <c r="I91" s="299"/>
      <c r="J91" s="299"/>
      <c r="K91" s="299"/>
      <c r="L91" s="299"/>
      <c r="M91" s="299"/>
      <c r="N91" s="298"/>
      <c r="O91" s="297"/>
      <c r="P91" s="297"/>
      <c r="Q91" s="349"/>
      <c r="R91" s="249"/>
      <c r="S91" s="249"/>
      <c r="T91" s="249"/>
      <c r="U91" s="249"/>
      <c r="V91" s="249"/>
      <c r="W91" s="249"/>
    </row>
    <row r="92" spans="1:23" s="208" customFormat="1" ht="21" x14ac:dyDescent="0.35">
      <c r="A92" s="753" t="s">
        <v>383</v>
      </c>
      <c r="B92" s="754"/>
      <c r="C92" s="754"/>
      <c r="D92" s="754"/>
      <c r="E92" s="754"/>
      <c r="F92" s="754"/>
      <c r="G92" s="754"/>
      <c r="H92" s="754"/>
      <c r="I92" s="754"/>
      <c r="J92" s="754"/>
      <c r="K92" s="754"/>
      <c r="L92" s="754"/>
      <c r="M92" s="754"/>
      <c r="N92" s="754"/>
      <c r="O92" s="760"/>
      <c r="P92" s="389"/>
      <c r="Q92" s="349"/>
      <c r="R92" s="209"/>
      <c r="S92" s="209"/>
      <c r="T92" s="209"/>
      <c r="U92" s="209"/>
      <c r="V92" s="209"/>
      <c r="W92" s="209"/>
    </row>
    <row r="93" spans="1:23" s="208" customFormat="1" ht="56.25" customHeight="1" thickBot="1" x14ac:dyDescent="0.3">
      <c r="A93" s="388" t="s">
        <v>382</v>
      </c>
      <c r="B93" s="308" t="s">
        <v>320</v>
      </c>
      <c r="C93" s="308" t="s">
        <v>316</v>
      </c>
      <c r="D93" s="387"/>
      <c r="E93" s="386"/>
      <c r="F93" s="385"/>
      <c r="G93" s="385"/>
      <c r="H93" s="385"/>
      <c r="I93" s="385"/>
      <c r="J93" s="385"/>
      <c r="K93" s="385"/>
      <c r="L93" s="385"/>
      <c r="M93" s="385"/>
      <c r="N93" s="384"/>
      <c r="O93" s="383">
        <f>D93*(E93+F93+G93+H93+I93+J93+K93+L93+M93+N93)</f>
        <v>0</v>
      </c>
      <c r="P93" s="382">
        <f>O93*$D$13</f>
        <v>0</v>
      </c>
      <c r="Q93" s="349"/>
      <c r="R93" s="209"/>
      <c r="S93" s="209"/>
      <c r="T93" s="209"/>
      <c r="U93" s="209"/>
      <c r="V93" s="209"/>
      <c r="W93" s="209"/>
    </row>
    <row r="94" spans="1:23" s="208" customFormat="1" ht="29.25" customHeight="1" thickBot="1" x14ac:dyDescent="0.3">
      <c r="A94" s="381"/>
      <c r="B94" s="381"/>
      <c r="C94" s="381"/>
      <c r="D94" s="380"/>
      <c r="E94" s="379"/>
      <c r="F94" s="379"/>
      <c r="G94" s="379"/>
      <c r="H94" s="379"/>
      <c r="I94" s="379"/>
      <c r="J94" s="379"/>
      <c r="K94" s="379"/>
      <c r="L94" s="379"/>
      <c r="M94" s="379"/>
      <c r="N94" s="378"/>
      <c r="O94" s="377"/>
      <c r="P94" s="376"/>
      <c r="Q94" s="349"/>
      <c r="R94" s="209"/>
      <c r="S94" s="209"/>
      <c r="T94" s="209"/>
      <c r="U94" s="209"/>
      <c r="V94" s="209"/>
      <c r="W94" s="209"/>
    </row>
    <row r="95" spans="1:23" s="208" customFormat="1" ht="21" x14ac:dyDescent="0.35">
      <c r="A95" s="753" t="s">
        <v>381</v>
      </c>
      <c r="B95" s="754"/>
      <c r="C95" s="754"/>
      <c r="D95" s="754"/>
      <c r="E95" s="754"/>
      <c r="F95" s="754"/>
      <c r="G95" s="754"/>
      <c r="H95" s="754"/>
      <c r="I95" s="754"/>
      <c r="J95" s="754"/>
      <c r="K95" s="754"/>
      <c r="L95" s="754"/>
      <c r="M95" s="754"/>
      <c r="N95" s="754"/>
      <c r="O95" s="754"/>
      <c r="P95" s="375"/>
      <c r="Q95" s="349"/>
      <c r="R95" s="209"/>
      <c r="S95" s="209"/>
      <c r="T95" s="209"/>
      <c r="U95" s="209"/>
      <c r="V95" s="209"/>
      <c r="W95" s="209"/>
    </row>
    <row r="96" spans="1:23" s="208" customFormat="1" x14ac:dyDescent="0.25">
      <c r="A96" s="374" t="s">
        <v>380</v>
      </c>
      <c r="B96" s="372"/>
      <c r="C96" s="372"/>
      <c r="D96" s="372"/>
      <c r="E96" s="373"/>
      <c r="F96" s="373"/>
      <c r="G96" s="373"/>
      <c r="H96" s="373"/>
      <c r="I96" s="373"/>
      <c r="J96" s="373"/>
      <c r="K96" s="373"/>
      <c r="L96" s="373"/>
      <c r="M96" s="373"/>
      <c r="N96" s="373"/>
      <c r="O96" s="372"/>
      <c r="P96" s="371"/>
      <c r="Q96" s="349"/>
      <c r="R96" s="209"/>
      <c r="S96" s="209"/>
      <c r="T96" s="209"/>
      <c r="U96" s="209"/>
      <c r="V96" s="209"/>
      <c r="W96" s="209"/>
    </row>
    <row r="97" spans="1:23" s="248" customFormat="1" ht="217.5" customHeight="1" x14ac:dyDescent="0.25">
      <c r="A97" s="370" t="s">
        <v>379</v>
      </c>
      <c r="B97" s="264" t="s">
        <v>378</v>
      </c>
      <c r="C97" s="264" t="s">
        <v>316</v>
      </c>
      <c r="D97" s="369">
        <v>60</v>
      </c>
      <c r="E97" s="750"/>
      <c r="F97" s="751"/>
      <c r="G97" s="751"/>
      <c r="H97" s="751"/>
      <c r="I97" s="751"/>
      <c r="J97" s="751"/>
      <c r="K97" s="751"/>
      <c r="L97" s="751"/>
      <c r="M97" s="751"/>
      <c r="N97" s="752"/>
      <c r="O97" s="368">
        <f>D97*E97</f>
        <v>0</v>
      </c>
      <c r="P97" s="325">
        <f>O97*$D$13</f>
        <v>0</v>
      </c>
      <c r="Q97" s="349"/>
      <c r="R97" s="249"/>
      <c r="S97" s="249"/>
      <c r="T97" s="249"/>
      <c r="U97" s="249"/>
      <c r="V97" s="249"/>
      <c r="W97" s="249"/>
    </row>
    <row r="98" spans="1:23" s="248" customFormat="1" ht="46.5" customHeight="1" x14ac:dyDescent="0.25">
      <c r="A98" s="363" t="s">
        <v>377</v>
      </c>
      <c r="B98" s="362" t="s">
        <v>376</v>
      </c>
      <c r="C98" s="362" t="s">
        <v>316</v>
      </c>
      <c r="D98" s="367">
        <v>5</v>
      </c>
      <c r="E98" s="312"/>
      <c r="F98" s="311"/>
      <c r="G98" s="311"/>
      <c r="H98" s="311"/>
      <c r="I98" s="311"/>
      <c r="J98" s="311"/>
      <c r="K98" s="311"/>
      <c r="L98" s="311"/>
      <c r="M98" s="311"/>
      <c r="N98" s="361"/>
      <c r="O98" s="360">
        <f>D98*(E98+F98+G98+H98+I98+J98+K98+L98+M98+N98)</f>
        <v>0</v>
      </c>
      <c r="P98" s="325">
        <f>O98*$D$13</f>
        <v>0</v>
      </c>
      <c r="Q98" s="349"/>
      <c r="R98" s="249"/>
      <c r="S98" s="249"/>
      <c r="T98" s="249"/>
      <c r="U98" s="249"/>
      <c r="V98" s="249"/>
      <c r="W98" s="249"/>
    </row>
    <row r="99" spans="1:23" s="248" customFormat="1" ht="31.5" customHeight="1" thickBot="1" x14ac:dyDescent="0.3">
      <c r="A99" s="363" t="s">
        <v>375</v>
      </c>
      <c r="B99" s="362" t="s">
        <v>374</v>
      </c>
      <c r="C99" s="362" t="s">
        <v>316</v>
      </c>
      <c r="D99" s="367">
        <v>10</v>
      </c>
      <c r="E99" s="312"/>
      <c r="F99" s="311"/>
      <c r="G99" s="311"/>
      <c r="H99" s="311"/>
      <c r="I99" s="311"/>
      <c r="J99" s="311"/>
      <c r="K99" s="311"/>
      <c r="L99" s="311"/>
      <c r="M99" s="311"/>
      <c r="N99" s="361"/>
      <c r="O99" s="360">
        <f>D99*(E99+F99+G99+H99+I99+J99+K99+L99+M99+N99)</f>
        <v>0</v>
      </c>
      <c r="P99" s="325">
        <f>O99*D13</f>
        <v>0</v>
      </c>
      <c r="Q99" s="349"/>
      <c r="R99" s="249"/>
      <c r="S99" s="249"/>
      <c r="T99" s="249"/>
      <c r="U99" s="249"/>
      <c r="V99" s="249"/>
      <c r="W99" s="249"/>
    </row>
    <row r="100" spans="1:23" s="248" customFormat="1" ht="31.5" customHeight="1" thickBot="1" x14ac:dyDescent="0.3">
      <c r="A100" s="279" t="s">
        <v>373</v>
      </c>
      <c r="B100" s="366"/>
      <c r="C100" s="278"/>
      <c r="D100" s="276"/>
      <c r="E100" s="277"/>
      <c r="F100" s="277"/>
      <c r="G100" s="277"/>
      <c r="H100" s="277"/>
      <c r="I100" s="277"/>
      <c r="J100" s="277"/>
      <c r="K100" s="277"/>
      <c r="L100" s="277"/>
      <c r="M100" s="277"/>
      <c r="N100" s="277"/>
      <c r="O100" s="276"/>
      <c r="P100" s="275">
        <f>P97+P98+P99</f>
        <v>0</v>
      </c>
      <c r="Q100" s="351" t="s">
        <v>372</v>
      </c>
      <c r="R100" s="249"/>
      <c r="S100" s="249"/>
      <c r="T100" s="249"/>
      <c r="U100" s="249"/>
      <c r="V100" s="249"/>
      <c r="W100" s="249"/>
    </row>
    <row r="101" spans="1:23" s="248" customFormat="1" ht="18" customHeight="1" x14ac:dyDescent="0.25">
      <c r="A101" s="365"/>
      <c r="B101" s="350"/>
      <c r="C101" s="350"/>
      <c r="D101" s="297"/>
      <c r="E101" s="299"/>
      <c r="F101" s="299"/>
      <c r="G101" s="299"/>
      <c r="H101" s="299"/>
      <c r="I101" s="299"/>
      <c r="J101" s="299"/>
      <c r="K101" s="299"/>
      <c r="L101" s="299"/>
      <c r="M101" s="299"/>
      <c r="N101" s="299"/>
      <c r="O101" s="317"/>
      <c r="P101" s="364"/>
      <c r="Q101" s="349"/>
      <c r="R101" s="249"/>
      <c r="S101" s="249"/>
      <c r="T101" s="249"/>
      <c r="U101" s="249"/>
      <c r="V101" s="249"/>
      <c r="W101" s="249"/>
    </row>
    <row r="102" spans="1:23" s="248" customFormat="1" ht="18.75" customHeight="1" x14ac:dyDescent="0.25">
      <c r="A102" s="761" t="s">
        <v>371</v>
      </c>
      <c r="B102" s="762"/>
      <c r="C102" s="762"/>
      <c r="D102" s="762"/>
      <c r="E102" s="762"/>
      <c r="F102" s="762"/>
      <c r="G102" s="762"/>
      <c r="H102" s="762"/>
      <c r="I102" s="762"/>
      <c r="J102" s="762"/>
      <c r="K102" s="762"/>
      <c r="L102" s="762"/>
      <c r="M102" s="762"/>
      <c r="N102" s="762"/>
      <c r="O102" s="762"/>
      <c r="P102" s="763"/>
      <c r="Q102" s="349"/>
      <c r="R102" s="249"/>
      <c r="S102" s="249"/>
      <c r="T102" s="249"/>
      <c r="U102" s="249"/>
      <c r="V102" s="249"/>
      <c r="W102" s="249"/>
    </row>
    <row r="103" spans="1:23" s="248" customFormat="1" ht="40.5" customHeight="1" x14ac:dyDescent="0.25">
      <c r="A103" s="363" t="s">
        <v>370</v>
      </c>
      <c r="B103" s="362" t="s">
        <v>367</v>
      </c>
      <c r="C103" s="362" t="s">
        <v>316</v>
      </c>
      <c r="D103" s="346">
        <v>40.54</v>
      </c>
      <c r="E103" s="312"/>
      <c r="F103" s="311"/>
      <c r="G103" s="311"/>
      <c r="H103" s="311"/>
      <c r="I103" s="311"/>
      <c r="J103" s="311"/>
      <c r="K103" s="311"/>
      <c r="L103" s="311"/>
      <c r="M103" s="311"/>
      <c r="N103" s="361"/>
      <c r="O103" s="360">
        <f>D103*(E103+F103+G103+H103+I103+J103+K103+L103+M103+N103)</f>
        <v>0</v>
      </c>
      <c r="P103" s="325">
        <f>O103*$D$13</f>
        <v>0</v>
      </c>
      <c r="Q103" s="351" t="s">
        <v>369</v>
      </c>
      <c r="R103" s="249"/>
      <c r="S103" s="249"/>
      <c r="T103" s="249"/>
      <c r="U103" s="249"/>
      <c r="V103" s="249"/>
      <c r="W103" s="249"/>
    </row>
    <row r="104" spans="1:23" s="248" customFormat="1" ht="40.5" customHeight="1" thickBot="1" x14ac:dyDescent="0.3">
      <c r="A104" s="359" t="s">
        <v>368</v>
      </c>
      <c r="B104" s="358" t="s">
        <v>367</v>
      </c>
      <c r="C104" s="358" t="s">
        <v>316</v>
      </c>
      <c r="D104" s="357">
        <v>46.77</v>
      </c>
      <c r="E104" s="356"/>
      <c r="F104" s="355"/>
      <c r="G104" s="355"/>
      <c r="H104" s="355"/>
      <c r="I104" s="355"/>
      <c r="J104" s="355"/>
      <c r="K104" s="355"/>
      <c r="L104" s="355"/>
      <c r="M104" s="355"/>
      <c r="N104" s="354"/>
      <c r="O104" s="353">
        <f>D104*(E104+F104+G104+H104+I104+J104+K104+L104+M104+N104)</f>
        <v>0</v>
      </c>
      <c r="P104" s="352">
        <f>O104*$D$13</f>
        <v>0</v>
      </c>
      <c r="Q104" s="351" t="s">
        <v>366</v>
      </c>
      <c r="R104" s="249"/>
      <c r="S104" s="249"/>
      <c r="T104" s="249"/>
      <c r="U104" s="249"/>
      <c r="V104" s="249"/>
      <c r="W104" s="249"/>
    </row>
    <row r="105" spans="1:23" s="248" customFormat="1" ht="31.5" customHeight="1" thickBot="1" x14ac:dyDescent="0.3">
      <c r="A105" s="350"/>
      <c r="B105" s="350"/>
      <c r="C105" s="350"/>
      <c r="D105" s="297"/>
      <c r="E105" s="299"/>
      <c r="F105" s="299"/>
      <c r="G105" s="299"/>
      <c r="H105" s="299"/>
      <c r="I105" s="299"/>
      <c r="J105" s="299"/>
      <c r="K105" s="299"/>
      <c r="L105" s="299"/>
      <c r="M105" s="299"/>
      <c r="N105" s="299"/>
      <c r="O105" s="317"/>
      <c r="P105" s="317"/>
      <c r="Q105" s="349"/>
      <c r="R105" s="249"/>
      <c r="S105" s="249"/>
      <c r="T105" s="249"/>
      <c r="U105" s="249"/>
      <c r="V105" s="249"/>
      <c r="W105" s="249"/>
    </row>
    <row r="106" spans="1:23" ht="80.25" customHeight="1" x14ac:dyDescent="0.25">
      <c r="A106" s="764" t="s">
        <v>365</v>
      </c>
      <c r="B106" s="765"/>
      <c r="C106" s="765"/>
      <c r="D106" s="765"/>
      <c r="E106" s="765"/>
      <c r="F106" s="765"/>
      <c r="G106" s="765"/>
      <c r="H106" s="765"/>
      <c r="I106" s="765"/>
      <c r="J106" s="765"/>
      <c r="K106" s="765"/>
      <c r="L106" s="765"/>
      <c r="M106" s="765"/>
      <c r="N106" s="765"/>
      <c r="O106" s="765"/>
      <c r="P106" s="766"/>
      <c r="Q106" s="268"/>
      <c r="R106" s="187"/>
      <c r="S106" s="187"/>
      <c r="T106" s="187"/>
      <c r="U106" s="187"/>
      <c r="V106" s="187"/>
      <c r="W106" s="187"/>
    </row>
    <row r="107" spans="1:23" ht="21" x14ac:dyDescent="0.35">
      <c r="A107" s="744" t="s">
        <v>364</v>
      </c>
      <c r="B107" s="745"/>
      <c r="C107" s="745"/>
      <c r="D107" s="745"/>
      <c r="E107" s="745"/>
      <c r="F107" s="745"/>
      <c r="G107" s="745"/>
      <c r="H107" s="745"/>
      <c r="I107" s="745"/>
      <c r="J107" s="745"/>
      <c r="K107" s="745"/>
      <c r="L107" s="745"/>
      <c r="M107" s="745"/>
      <c r="N107" s="745"/>
      <c r="O107" s="745"/>
      <c r="P107" s="746"/>
      <c r="Q107" s="238"/>
      <c r="R107" s="187"/>
      <c r="S107" s="187"/>
      <c r="T107" s="187"/>
      <c r="U107" s="187"/>
      <c r="V107" s="187"/>
      <c r="W107" s="187"/>
    </row>
    <row r="108" spans="1:23" s="195" customFormat="1" ht="231" customHeight="1" x14ac:dyDescent="0.25">
      <c r="A108" s="348" t="s">
        <v>363</v>
      </c>
      <c r="B108" s="347" t="s">
        <v>362</v>
      </c>
      <c r="C108" s="347" t="s">
        <v>316</v>
      </c>
      <c r="D108" s="262">
        <f>(4*42.6) + 96.66</f>
        <v>267.06</v>
      </c>
      <c r="E108" s="726"/>
      <c r="F108" s="727"/>
      <c r="G108" s="727"/>
      <c r="H108" s="727"/>
      <c r="I108" s="727"/>
      <c r="J108" s="727"/>
      <c r="K108" s="727"/>
      <c r="L108" s="727"/>
      <c r="M108" s="727"/>
      <c r="N108" s="728"/>
      <c r="O108" s="243">
        <f>D108*E108</f>
        <v>0</v>
      </c>
      <c r="P108" s="242">
        <f>O108*D15</f>
        <v>0</v>
      </c>
      <c r="Q108" s="268"/>
    </row>
    <row r="109" spans="1:23" s="345" customFormat="1" ht="60.75" customHeight="1" thickBot="1" x14ac:dyDescent="0.3">
      <c r="A109" s="286" t="s">
        <v>361</v>
      </c>
      <c r="B109" s="285" t="s">
        <v>360</v>
      </c>
      <c r="C109" s="285" t="s">
        <v>316</v>
      </c>
      <c r="D109" s="346">
        <v>100</v>
      </c>
      <c r="E109" s="770"/>
      <c r="F109" s="771"/>
      <c r="G109" s="771"/>
      <c r="H109" s="771"/>
      <c r="I109" s="771"/>
      <c r="J109" s="771"/>
      <c r="K109" s="771"/>
      <c r="L109" s="771"/>
      <c r="M109" s="771"/>
      <c r="N109" s="772"/>
      <c r="O109" s="284">
        <f>D109*E109</f>
        <v>0</v>
      </c>
      <c r="P109" s="242">
        <f>O109*$D$13</f>
        <v>0</v>
      </c>
      <c r="Q109" s="268"/>
    </row>
    <row r="110" spans="1:23" s="344" customFormat="1" ht="43.5" customHeight="1" thickBot="1" x14ac:dyDescent="0.3">
      <c r="A110" s="324" t="s">
        <v>359</v>
      </c>
      <c r="B110" s="323"/>
      <c r="C110" s="323"/>
      <c r="D110" s="322"/>
      <c r="E110" s="321"/>
      <c r="F110" s="321"/>
      <c r="G110" s="321"/>
      <c r="H110" s="321"/>
      <c r="I110" s="321"/>
      <c r="J110" s="321"/>
      <c r="K110" s="321"/>
      <c r="L110" s="321"/>
      <c r="M110" s="321"/>
      <c r="N110" s="321"/>
      <c r="O110" s="320"/>
      <c r="P110" s="319">
        <f>SUM(P108:P109)</f>
        <v>0</v>
      </c>
      <c r="Q110" s="255" t="s">
        <v>358</v>
      </c>
    </row>
    <row r="111" spans="1:23" s="343" customFormat="1" ht="15.75" thickBot="1" x14ac:dyDescent="0.3">
      <c r="A111" s="274"/>
      <c r="B111" s="273"/>
      <c r="C111" s="273"/>
      <c r="D111" s="272"/>
      <c r="E111" s="271"/>
      <c r="F111" s="271"/>
      <c r="G111" s="271"/>
      <c r="H111" s="271"/>
      <c r="I111" s="271"/>
      <c r="J111" s="271"/>
      <c r="K111" s="271"/>
      <c r="L111" s="271"/>
      <c r="M111" s="271"/>
      <c r="N111" s="270"/>
      <c r="O111" s="269"/>
      <c r="P111" s="269"/>
      <c r="Q111" s="268"/>
    </row>
    <row r="112" spans="1:23" ht="21.75" customHeight="1" x14ac:dyDescent="0.35">
      <c r="A112" s="773" t="s">
        <v>357</v>
      </c>
      <c r="B112" s="774"/>
      <c r="C112" s="774"/>
      <c r="D112" s="774"/>
      <c r="E112" s="774"/>
      <c r="F112" s="774"/>
      <c r="G112" s="774"/>
      <c r="H112" s="774"/>
      <c r="I112" s="774"/>
      <c r="J112" s="774"/>
      <c r="K112" s="774"/>
      <c r="L112" s="774"/>
      <c r="M112" s="774"/>
      <c r="N112" s="774"/>
      <c r="O112" s="774"/>
      <c r="P112" s="775"/>
      <c r="Q112" s="238"/>
      <c r="R112" s="187"/>
      <c r="S112" s="187"/>
      <c r="T112" s="187"/>
      <c r="U112" s="187"/>
      <c r="V112" s="187"/>
      <c r="W112" s="187"/>
    </row>
    <row r="113" spans="1:23" ht="32.25" customHeight="1" x14ac:dyDescent="0.25">
      <c r="A113" s="342" t="s">
        <v>356</v>
      </c>
      <c r="B113" s="341" t="s">
        <v>355</v>
      </c>
      <c r="C113" s="340"/>
      <c r="D113" s="339">
        <v>42.6</v>
      </c>
      <c r="E113" s="338"/>
      <c r="F113" s="337"/>
      <c r="G113" s="337"/>
      <c r="H113" s="337"/>
      <c r="I113" s="337"/>
      <c r="J113" s="337"/>
      <c r="K113" s="337"/>
      <c r="L113" s="337"/>
      <c r="M113" s="337"/>
      <c r="N113" s="336"/>
      <c r="O113" s="335">
        <f t="shared" ref="O113:O120" si="4">D113*(E113+F113+G113+H113+I113+J113+K113+L113+M113+N113)</f>
        <v>0</v>
      </c>
      <c r="P113" s="335">
        <f>O113*D13</f>
        <v>0</v>
      </c>
      <c r="R113" s="187"/>
      <c r="S113" s="187"/>
      <c r="T113" s="187"/>
      <c r="U113" s="187"/>
      <c r="V113" s="187"/>
      <c r="W113" s="187"/>
    </row>
    <row r="114" spans="1:23" ht="66.75" customHeight="1" x14ac:dyDescent="0.25">
      <c r="A114" s="292" t="s">
        <v>354</v>
      </c>
      <c r="B114" s="291">
        <v>3</v>
      </c>
      <c r="C114" s="291" t="s">
        <v>316</v>
      </c>
      <c r="D114" s="262">
        <f t="shared" ref="D114:D120" si="5">$D$113*B114</f>
        <v>127.80000000000001</v>
      </c>
      <c r="E114" s="750"/>
      <c r="F114" s="751"/>
      <c r="G114" s="751"/>
      <c r="H114" s="751"/>
      <c r="I114" s="751"/>
      <c r="J114" s="751"/>
      <c r="K114" s="751"/>
      <c r="L114" s="751"/>
      <c r="M114" s="751"/>
      <c r="N114" s="752"/>
      <c r="O114" s="329">
        <f t="shared" si="4"/>
        <v>0</v>
      </c>
      <c r="P114" s="260">
        <f>O114*$D$13</f>
        <v>0</v>
      </c>
      <c r="R114" s="187"/>
      <c r="S114" s="187"/>
      <c r="T114" s="187"/>
      <c r="U114" s="187"/>
      <c r="V114" s="187"/>
      <c r="W114" s="187"/>
    </row>
    <row r="115" spans="1:23" ht="54" customHeight="1" x14ac:dyDescent="0.25">
      <c r="A115" s="292" t="s">
        <v>353</v>
      </c>
      <c r="B115" s="291">
        <v>0.5</v>
      </c>
      <c r="C115" s="291" t="s">
        <v>316</v>
      </c>
      <c r="D115" s="262">
        <f t="shared" si="5"/>
        <v>21.3</v>
      </c>
      <c r="E115" s="334"/>
      <c r="F115" s="333"/>
      <c r="G115" s="333"/>
      <c r="H115" s="333"/>
      <c r="I115" s="333"/>
      <c r="J115" s="333"/>
      <c r="K115" s="333"/>
      <c r="L115" s="333"/>
      <c r="M115" s="333"/>
      <c r="N115" s="332"/>
      <c r="O115" s="329">
        <f t="shared" si="4"/>
        <v>0</v>
      </c>
      <c r="P115" s="331">
        <f>O115*$D$13</f>
        <v>0</v>
      </c>
      <c r="R115" s="330"/>
      <c r="S115" s="330"/>
      <c r="T115" s="330"/>
      <c r="U115" s="330"/>
      <c r="V115" s="330"/>
      <c r="W115" s="187"/>
    </row>
    <row r="116" spans="1:23" ht="56.25" customHeight="1" x14ac:dyDescent="0.25">
      <c r="A116" s="292" t="s">
        <v>352</v>
      </c>
      <c r="B116" s="291">
        <v>0.5</v>
      </c>
      <c r="C116" s="291" t="s">
        <v>316</v>
      </c>
      <c r="D116" s="262">
        <f t="shared" si="5"/>
        <v>21.3</v>
      </c>
      <c r="E116" s="312"/>
      <c r="F116" s="311"/>
      <c r="G116" s="311"/>
      <c r="H116" s="311"/>
      <c r="I116" s="311"/>
      <c r="J116" s="311"/>
      <c r="K116" s="311"/>
      <c r="L116" s="311"/>
      <c r="M116" s="311"/>
      <c r="N116" s="310"/>
      <c r="O116" s="329">
        <f t="shared" si="4"/>
        <v>0</v>
      </c>
      <c r="P116" s="325">
        <f>O116*$D$13</f>
        <v>0</v>
      </c>
      <c r="R116" s="187"/>
      <c r="S116" s="187"/>
      <c r="T116" s="187"/>
      <c r="U116" s="187"/>
      <c r="V116" s="187"/>
      <c r="W116" s="187"/>
    </row>
    <row r="117" spans="1:23" ht="67.5" customHeight="1" x14ac:dyDescent="0.25">
      <c r="A117" s="292" t="s">
        <v>351</v>
      </c>
      <c r="B117" s="291">
        <v>0.5</v>
      </c>
      <c r="C117" s="291" t="s">
        <v>316</v>
      </c>
      <c r="D117" s="262">
        <f t="shared" si="5"/>
        <v>21.3</v>
      </c>
      <c r="E117" s="327"/>
      <c r="F117" s="289"/>
      <c r="G117" s="289"/>
      <c r="H117" s="289"/>
      <c r="I117" s="289"/>
      <c r="J117" s="289"/>
      <c r="K117" s="289"/>
      <c r="L117" s="289"/>
      <c r="M117" s="289"/>
      <c r="N117" s="288"/>
      <c r="O117" s="329">
        <f t="shared" si="4"/>
        <v>0</v>
      </c>
      <c r="P117" s="325">
        <f>O117*$D$13</f>
        <v>0</v>
      </c>
      <c r="R117" s="187"/>
      <c r="S117" s="187"/>
      <c r="T117" s="187"/>
      <c r="U117" s="187"/>
      <c r="V117" s="187"/>
      <c r="W117" s="187"/>
    </row>
    <row r="118" spans="1:23" ht="70.5" customHeight="1" x14ac:dyDescent="0.25">
      <c r="A118" s="292" t="s">
        <v>350</v>
      </c>
      <c r="B118" s="291">
        <v>2</v>
      </c>
      <c r="C118" s="291" t="s">
        <v>316</v>
      </c>
      <c r="D118" s="262">
        <f t="shared" si="5"/>
        <v>85.2</v>
      </c>
      <c r="E118" s="312"/>
      <c r="F118" s="311"/>
      <c r="G118" s="311"/>
      <c r="H118" s="311"/>
      <c r="I118" s="311"/>
      <c r="J118" s="311"/>
      <c r="K118" s="311"/>
      <c r="L118" s="311"/>
      <c r="M118" s="311"/>
      <c r="N118" s="310"/>
      <c r="O118" s="329">
        <f t="shared" si="4"/>
        <v>0</v>
      </c>
      <c r="P118" s="260">
        <f>O118*D14</f>
        <v>0</v>
      </c>
      <c r="R118" s="187"/>
      <c r="S118" s="187"/>
      <c r="T118" s="187"/>
      <c r="U118" s="187"/>
      <c r="V118" s="187"/>
      <c r="W118" s="187"/>
    </row>
    <row r="119" spans="1:23" ht="68.25" customHeight="1" x14ac:dyDescent="0.25">
      <c r="A119" s="292" t="s">
        <v>349</v>
      </c>
      <c r="B119" s="291">
        <v>1</v>
      </c>
      <c r="C119" s="291" t="s">
        <v>316</v>
      </c>
      <c r="D119" s="262">
        <f t="shared" si="5"/>
        <v>42.6</v>
      </c>
      <c r="E119" s="312"/>
      <c r="F119" s="311"/>
      <c r="G119" s="311"/>
      <c r="H119" s="311"/>
      <c r="I119" s="311"/>
      <c r="J119" s="311"/>
      <c r="K119" s="311"/>
      <c r="L119" s="311"/>
      <c r="M119" s="311"/>
      <c r="N119" s="310"/>
      <c r="O119" s="329">
        <f t="shared" si="4"/>
        <v>0</v>
      </c>
      <c r="P119" s="325">
        <f>O119*$D$13</f>
        <v>0</v>
      </c>
      <c r="R119" s="187"/>
      <c r="S119" s="187"/>
      <c r="T119" s="187"/>
      <c r="U119" s="187"/>
      <c r="V119" s="187"/>
      <c r="W119" s="187"/>
    </row>
    <row r="120" spans="1:23" ht="48.75" customHeight="1" thickBot="1" x14ac:dyDescent="0.3">
      <c r="A120" s="328" t="s">
        <v>348</v>
      </c>
      <c r="B120" s="245">
        <v>0.5</v>
      </c>
      <c r="C120" s="245" t="s">
        <v>316</v>
      </c>
      <c r="D120" s="262">
        <f t="shared" si="5"/>
        <v>21.3</v>
      </c>
      <c r="E120" s="327"/>
      <c r="F120" s="289"/>
      <c r="G120" s="289"/>
      <c r="H120" s="289"/>
      <c r="I120" s="289"/>
      <c r="J120" s="289"/>
      <c r="K120" s="289"/>
      <c r="L120" s="289"/>
      <c r="M120" s="289"/>
      <c r="N120" s="288"/>
      <c r="O120" s="326">
        <f t="shared" si="4"/>
        <v>0</v>
      </c>
      <c r="P120" s="325">
        <f>O120*$D$13</f>
        <v>0</v>
      </c>
      <c r="R120" s="187"/>
      <c r="S120" s="187"/>
      <c r="T120" s="187"/>
      <c r="U120" s="187"/>
      <c r="V120" s="187"/>
      <c r="W120" s="187"/>
    </row>
    <row r="121" spans="1:23" ht="48.75" customHeight="1" thickBot="1" x14ac:dyDescent="0.3">
      <c r="A121" s="324" t="s">
        <v>347</v>
      </c>
      <c r="B121" s="323"/>
      <c r="C121" s="323"/>
      <c r="D121" s="322"/>
      <c r="E121" s="321"/>
      <c r="F121" s="321"/>
      <c r="G121" s="321"/>
      <c r="H121" s="321"/>
      <c r="I121" s="321"/>
      <c r="J121" s="321"/>
      <c r="K121" s="321"/>
      <c r="L121" s="321"/>
      <c r="M121" s="321"/>
      <c r="N121" s="321"/>
      <c r="O121" s="320"/>
      <c r="P121" s="319">
        <f>SUM(P113:P120)</f>
        <v>0</v>
      </c>
      <c r="Q121" s="194" t="s">
        <v>346</v>
      </c>
      <c r="R121" s="187"/>
      <c r="S121" s="187"/>
      <c r="T121" s="187"/>
      <c r="U121" s="187"/>
      <c r="V121" s="187"/>
      <c r="W121" s="187"/>
    </row>
    <row r="122" spans="1:23" ht="18" customHeight="1" thickBot="1" x14ac:dyDescent="0.3">
      <c r="A122" s="318"/>
      <c r="B122" s="300"/>
      <c r="C122" s="300"/>
      <c r="D122" s="297"/>
      <c r="E122" s="299"/>
      <c r="F122" s="299"/>
      <c r="G122" s="299"/>
      <c r="H122" s="299"/>
      <c r="I122" s="299"/>
      <c r="J122" s="299"/>
      <c r="K122" s="299"/>
      <c r="L122" s="299"/>
      <c r="M122" s="299"/>
      <c r="N122" s="298"/>
      <c r="O122" s="317"/>
      <c r="P122" s="317"/>
      <c r="Q122" s="238"/>
      <c r="R122" s="187"/>
      <c r="S122" s="187"/>
      <c r="T122" s="187"/>
      <c r="U122" s="187"/>
      <c r="V122" s="187"/>
      <c r="W122" s="187"/>
    </row>
    <row r="123" spans="1:23" ht="21" x14ac:dyDescent="0.35">
      <c r="A123" s="776" t="s">
        <v>345</v>
      </c>
      <c r="B123" s="777"/>
      <c r="C123" s="777"/>
      <c r="D123" s="777"/>
      <c r="E123" s="316"/>
      <c r="F123" s="316"/>
      <c r="G123" s="316"/>
      <c r="H123" s="316"/>
      <c r="I123" s="316"/>
      <c r="J123" s="316"/>
      <c r="K123" s="316"/>
      <c r="L123" s="316"/>
      <c r="M123" s="316"/>
      <c r="N123" s="315"/>
      <c r="O123" s="314"/>
      <c r="P123" s="313"/>
      <c r="Q123" s="238"/>
      <c r="R123" s="187"/>
      <c r="S123" s="187"/>
      <c r="T123" s="187"/>
      <c r="U123" s="187"/>
      <c r="V123" s="187"/>
      <c r="W123" s="187"/>
    </row>
    <row r="124" spans="1:23" ht="107.25" customHeight="1" x14ac:dyDescent="0.25">
      <c r="A124" s="292" t="s">
        <v>344</v>
      </c>
      <c r="B124" s="291" t="s">
        <v>338</v>
      </c>
      <c r="C124" s="291" t="s">
        <v>316</v>
      </c>
      <c r="D124" s="262"/>
      <c r="E124" s="312"/>
      <c r="F124" s="311"/>
      <c r="G124" s="311"/>
      <c r="H124" s="311"/>
      <c r="I124" s="311"/>
      <c r="J124" s="311"/>
      <c r="K124" s="311"/>
      <c r="L124" s="311"/>
      <c r="M124" s="311"/>
      <c r="N124" s="310"/>
      <c r="O124" s="262">
        <f>D124*(E124+F124+G124+H124+I124+J124+K124+L124+M124+N124)</f>
        <v>0</v>
      </c>
      <c r="P124" s="287">
        <f>O124*D$13</f>
        <v>0</v>
      </c>
      <c r="Q124" s="241" t="s">
        <v>342</v>
      </c>
      <c r="R124" s="187"/>
      <c r="S124" s="187"/>
      <c r="T124" s="187"/>
      <c r="U124" s="187"/>
      <c r="V124" s="187"/>
      <c r="W124" s="187"/>
    </row>
    <row r="125" spans="1:23" ht="216.75" customHeight="1" thickBot="1" x14ac:dyDescent="0.3">
      <c r="A125" s="309" t="s">
        <v>343</v>
      </c>
      <c r="B125" s="308" t="s">
        <v>338</v>
      </c>
      <c r="C125" s="307" t="s">
        <v>316</v>
      </c>
      <c r="D125" s="303"/>
      <c r="E125" s="306"/>
      <c r="F125" s="305"/>
      <c r="G125" s="305"/>
      <c r="H125" s="305"/>
      <c r="I125" s="305"/>
      <c r="J125" s="305"/>
      <c r="K125" s="305"/>
      <c r="L125" s="305"/>
      <c r="M125" s="305"/>
      <c r="N125" s="304"/>
      <c r="O125" s="303">
        <f>D125*(E125+F125+G125+H125+I125+J125+K125+L125+M125+N125)</f>
        <v>0</v>
      </c>
      <c r="P125" s="302">
        <f>O125*D$13</f>
        <v>0</v>
      </c>
      <c r="Q125" s="241" t="s">
        <v>342</v>
      </c>
      <c r="R125" s="187"/>
      <c r="S125" s="187"/>
      <c r="T125" s="187"/>
      <c r="U125" s="187"/>
      <c r="V125" s="187"/>
      <c r="W125" s="187"/>
    </row>
    <row r="126" spans="1:23" ht="63.75" customHeight="1" thickBot="1" x14ac:dyDescent="0.3">
      <c r="A126" s="301"/>
      <c r="B126" s="300"/>
      <c r="C126" s="300"/>
      <c r="D126" s="297"/>
      <c r="E126" s="299"/>
      <c r="F126" s="299"/>
      <c r="G126" s="299"/>
      <c r="H126" s="299"/>
      <c r="I126" s="299"/>
      <c r="J126" s="299"/>
      <c r="K126" s="299"/>
      <c r="L126" s="299"/>
      <c r="M126" s="299"/>
      <c r="N126" s="298"/>
      <c r="O126" s="297"/>
      <c r="P126" s="297"/>
      <c r="Q126" s="238"/>
      <c r="R126" s="187"/>
      <c r="S126" s="187"/>
      <c r="T126" s="187"/>
      <c r="U126" s="187"/>
      <c r="V126" s="187"/>
      <c r="W126" s="187"/>
    </row>
    <row r="127" spans="1:23" ht="18" customHeight="1" x14ac:dyDescent="0.35">
      <c r="A127" s="776" t="s">
        <v>341</v>
      </c>
      <c r="B127" s="777"/>
      <c r="C127" s="777"/>
      <c r="D127" s="777"/>
      <c r="E127" s="296"/>
      <c r="F127" s="296"/>
      <c r="G127" s="296"/>
      <c r="H127" s="296"/>
      <c r="I127" s="296"/>
      <c r="J127" s="296"/>
      <c r="K127" s="296"/>
      <c r="L127" s="296"/>
      <c r="M127" s="296"/>
      <c r="N127" s="295"/>
      <c r="O127" s="294"/>
      <c r="P127" s="293"/>
      <c r="Q127" s="238"/>
      <c r="R127" s="187"/>
      <c r="S127" s="187"/>
      <c r="T127" s="187"/>
      <c r="U127" s="187"/>
      <c r="V127" s="187"/>
      <c r="W127" s="187"/>
    </row>
    <row r="128" spans="1:23" ht="19.5" customHeight="1" x14ac:dyDescent="0.25">
      <c r="A128" s="292" t="s">
        <v>340</v>
      </c>
      <c r="B128" s="291" t="s">
        <v>338</v>
      </c>
      <c r="C128" s="291" t="s">
        <v>316</v>
      </c>
      <c r="D128" s="262"/>
      <c r="E128" s="290"/>
      <c r="F128" s="289"/>
      <c r="G128" s="289"/>
      <c r="H128" s="289"/>
      <c r="I128" s="289"/>
      <c r="J128" s="289"/>
      <c r="K128" s="289"/>
      <c r="L128" s="289"/>
      <c r="M128" s="289"/>
      <c r="N128" s="288"/>
      <c r="O128" s="262">
        <f>D128*(E128+F128+G128+H128+I128+J128+K128+L128+M128+N128)</f>
        <v>0</v>
      </c>
      <c r="P128" s="287">
        <f>O128*D13</f>
        <v>0</v>
      </c>
      <c r="Q128" s="268"/>
      <c r="R128" s="187"/>
      <c r="S128" s="187"/>
      <c r="T128" s="187"/>
      <c r="U128" s="187"/>
      <c r="V128" s="187"/>
      <c r="W128" s="187"/>
    </row>
    <row r="129" spans="1:257" s="195" customFormat="1" ht="135.75" customHeight="1" thickBot="1" x14ac:dyDescent="0.3">
      <c r="A129" s="286" t="s">
        <v>339</v>
      </c>
      <c r="B129" s="285" t="s">
        <v>338</v>
      </c>
      <c r="C129" s="285" t="s">
        <v>316</v>
      </c>
      <c r="D129" s="284">
        <v>96.66</v>
      </c>
      <c r="E129" s="283"/>
      <c r="F129" s="282"/>
      <c r="G129" s="282"/>
      <c r="H129" s="282"/>
      <c r="I129" s="282"/>
      <c r="J129" s="282"/>
      <c r="K129" s="282"/>
      <c r="L129" s="282"/>
      <c r="M129" s="282"/>
      <c r="N129" s="281"/>
      <c r="O129" s="280">
        <f>D129*(E129+F129+G129+H129+I129+J129+K129+L129+M129+N129)</f>
        <v>0</v>
      </c>
      <c r="P129" s="242">
        <f>O129*$D$13</f>
        <v>0</v>
      </c>
      <c r="Q129" s="196"/>
    </row>
    <row r="130" spans="1:257" s="195" customFormat="1" ht="42.75" customHeight="1" thickBot="1" x14ac:dyDescent="0.3">
      <c r="A130" s="279" t="s">
        <v>337</v>
      </c>
      <c r="B130" s="278"/>
      <c r="C130" s="278"/>
      <c r="D130" s="276"/>
      <c r="E130" s="277"/>
      <c r="F130" s="277"/>
      <c r="G130" s="277"/>
      <c r="H130" s="277"/>
      <c r="I130" s="277"/>
      <c r="J130" s="277"/>
      <c r="K130" s="277"/>
      <c r="L130" s="277"/>
      <c r="M130" s="277"/>
      <c r="N130" s="277"/>
      <c r="O130" s="276"/>
      <c r="P130" s="275">
        <f>SUM(P128:P129)</f>
        <v>0</v>
      </c>
      <c r="Q130" s="255" t="s">
        <v>336</v>
      </c>
    </row>
    <row r="131" spans="1:257" s="195" customFormat="1" ht="31.5" customHeight="1" thickBot="1" x14ac:dyDescent="0.3">
      <c r="A131" s="274"/>
      <c r="B131" s="273"/>
      <c r="C131" s="273"/>
      <c r="D131" s="272"/>
      <c r="E131" s="271"/>
      <c r="F131" s="271"/>
      <c r="G131" s="271"/>
      <c r="H131" s="271"/>
      <c r="I131" s="271"/>
      <c r="J131" s="271"/>
      <c r="K131" s="271"/>
      <c r="L131" s="271"/>
      <c r="M131" s="271"/>
      <c r="N131" s="270"/>
      <c r="O131" s="269"/>
      <c r="P131" s="269"/>
      <c r="Q131" s="268"/>
    </row>
    <row r="132" spans="1:257" s="21" customFormat="1" ht="81" customHeight="1" x14ac:dyDescent="0.25">
      <c r="A132" s="778" t="s">
        <v>335</v>
      </c>
      <c r="B132" s="779"/>
      <c r="C132" s="779"/>
      <c r="D132" s="779"/>
      <c r="E132" s="780"/>
      <c r="F132" s="780"/>
      <c r="G132" s="780"/>
      <c r="H132" s="780"/>
      <c r="I132" s="780"/>
      <c r="J132" s="780"/>
      <c r="K132" s="780"/>
      <c r="L132" s="780"/>
      <c r="M132" s="780"/>
      <c r="N132" s="780"/>
      <c r="O132" s="780"/>
      <c r="P132" s="781"/>
      <c r="Q132" s="268"/>
      <c r="R132" s="267"/>
      <c r="S132" s="267"/>
      <c r="T132" s="267"/>
      <c r="U132" s="267"/>
      <c r="V132" s="267"/>
      <c r="W132" s="267"/>
      <c r="X132" s="266"/>
      <c r="Y132" s="266"/>
      <c r="Z132" s="266"/>
      <c r="AA132" s="266"/>
      <c r="AB132" s="266"/>
      <c r="AC132" s="266"/>
      <c r="AD132" s="266"/>
      <c r="AE132" s="266"/>
      <c r="AF132" s="266"/>
      <c r="AG132" s="266"/>
      <c r="AH132" s="266"/>
      <c r="AI132" s="266"/>
      <c r="AJ132" s="266"/>
      <c r="AK132" s="266"/>
      <c r="AL132" s="266"/>
      <c r="AM132" s="266"/>
      <c r="AN132" s="266"/>
      <c r="AO132" s="266"/>
      <c r="AP132" s="266"/>
      <c r="AQ132" s="266"/>
      <c r="AR132" s="266"/>
      <c r="AS132" s="266"/>
      <c r="AT132" s="266"/>
      <c r="AU132" s="266"/>
      <c r="AV132" s="266"/>
      <c r="AW132" s="266"/>
      <c r="AX132" s="266"/>
      <c r="AY132" s="266"/>
      <c r="AZ132" s="266"/>
      <c r="BA132" s="266"/>
      <c r="BB132" s="266"/>
      <c r="BC132" s="266"/>
      <c r="BD132" s="266"/>
      <c r="BE132" s="266"/>
      <c r="BF132" s="266"/>
      <c r="BG132" s="266"/>
      <c r="BH132" s="266"/>
      <c r="BI132" s="266"/>
      <c r="BJ132" s="266"/>
      <c r="BK132" s="266"/>
      <c r="BL132" s="266"/>
      <c r="BM132" s="266"/>
      <c r="BN132" s="266"/>
      <c r="BO132" s="266"/>
      <c r="BP132" s="266"/>
      <c r="BQ132" s="266"/>
      <c r="BR132" s="266"/>
      <c r="BS132" s="266"/>
      <c r="BT132" s="266"/>
      <c r="BU132" s="266"/>
      <c r="BV132" s="266"/>
      <c r="BW132" s="266"/>
      <c r="BX132" s="266"/>
      <c r="BY132" s="266"/>
      <c r="BZ132" s="266"/>
      <c r="CA132" s="266"/>
      <c r="CB132" s="266"/>
      <c r="CC132" s="266"/>
      <c r="CD132" s="266"/>
      <c r="CE132" s="266"/>
      <c r="CF132" s="266"/>
      <c r="CG132" s="266"/>
      <c r="CH132" s="266"/>
      <c r="CI132" s="266"/>
      <c r="CJ132" s="266"/>
      <c r="CK132" s="266"/>
      <c r="CL132" s="266"/>
      <c r="CM132" s="266"/>
      <c r="CN132" s="266"/>
      <c r="CO132" s="266"/>
      <c r="CP132" s="266"/>
      <c r="CQ132" s="266"/>
      <c r="CR132" s="266"/>
      <c r="CS132" s="266"/>
      <c r="CT132" s="266"/>
      <c r="CU132" s="266"/>
      <c r="CV132" s="266"/>
      <c r="CW132" s="266"/>
      <c r="CX132" s="266"/>
      <c r="CY132" s="266"/>
      <c r="CZ132" s="266"/>
      <c r="DA132" s="266"/>
      <c r="DB132" s="266"/>
      <c r="DC132" s="266"/>
      <c r="DD132" s="266"/>
      <c r="DE132" s="266"/>
      <c r="DF132" s="266"/>
      <c r="DG132" s="266"/>
      <c r="DH132" s="266"/>
      <c r="DI132" s="266"/>
      <c r="DJ132" s="266"/>
      <c r="DK132" s="266"/>
      <c r="DL132" s="266"/>
      <c r="DM132" s="266"/>
      <c r="DN132" s="266"/>
      <c r="DO132" s="266"/>
      <c r="DP132" s="266"/>
      <c r="DQ132" s="266"/>
      <c r="DR132" s="266"/>
      <c r="DS132" s="266"/>
      <c r="DT132" s="266"/>
      <c r="DU132" s="266"/>
      <c r="DV132" s="266"/>
      <c r="DW132" s="266"/>
      <c r="DX132" s="266"/>
      <c r="DY132" s="266"/>
      <c r="DZ132" s="266"/>
      <c r="EA132" s="266"/>
      <c r="EB132" s="266"/>
      <c r="EC132" s="266"/>
      <c r="ED132" s="266"/>
      <c r="EE132" s="266"/>
      <c r="EF132" s="266"/>
      <c r="EG132" s="266"/>
      <c r="EH132" s="266"/>
      <c r="EI132" s="266"/>
      <c r="EJ132" s="266"/>
      <c r="EK132" s="266"/>
      <c r="EL132" s="266"/>
      <c r="EM132" s="266"/>
      <c r="EN132" s="266"/>
      <c r="EO132" s="266"/>
      <c r="EP132" s="266"/>
      <c r="EQ132" s="266"/>
      <c r="ER132" s="266"/>
      <c r="ES132" s="266"/>
      <c r="ET132" s="266"/>
      <c r="EU132" s="266"/>
      <c r="EV132" s="266"/>
      <c r="EW132" s="266"/>
      <c r="EX132" s="266"/>
      <c r="EY132" s="266"/>
      <c r="EZ132" s="266"/>
      <c r="FA132" s="266"/>
      <c r="FB132" s="266"/>
      <c r="FC132" s="266"/>
      <c r="FD132" s="266"/>
      <c r="FE132" s="266"/>
      <c r="FF132" s="266"/>
      <c r="FG132" s="266"/>
      <c r="FH132" s="266"/>
      <c r="FI132" s="266"/>
      <c r="FJ132" s="266"/>
      <c r="FK132" s="266"/>
      <c r="FL132" s="266"/>
      <c r="FM132" s="266"/>
      <c r="FN132" s="266"/>
      <c r="FO132" s="266"/>
      <c r="FP132" s="266"/>
      <c r="FQ132" s="266"/>
      <c r="FR132" s="266"/>
      <c r="FS132" s="266"/>
      <c r="FT132" s="266"/>
      <c r="FU132" s="266"/>
      <c r="FV132" s="266"/>
      <c r="FW132" s="266"/>
      <c r="FX132" s="266"/>
      <c r="FY132" s="266"/>
      <c r="FZ132" s="266"/>
      <c r="GA132" s="266"/>
      <c r="GB132" s="266"/>
      <c r="GC132" s="266"/>
      <c r="GD132" s="266"/>
      <c r="GE132" s="266"/>
      <c r="GF132" s="266"/>
      <c r="GG132" s="266"/>
      <c r="GH132" s="266"/>
      <c r="GI132" s="266"/>
      <c r="GJ132" s="266"/>
      <c r="GK132" s="266"/>
      <c r="GL132" s="266"/>
      <c r="GM132" s="266"/>
      <c r="GN132" s="266"/>
      <c r="GO132" s="266"/>
      <c r="GP132" s="266"/>
      <c r="GQ132" s="266"/>
      <c r="GR132" s="266"/>
      <c r="GS132" s="266"/>
      <c r="GT132" s="266"/>
      <c r="GU132" s="266"/>
      <c r="GV132" s="266"/>
      <c r="GW132" s="266"/>
      <c r="GX132" s="266"/>
      <c r="GY132" s="266"/>
      <c r="GZ132" s="266"/>
      <c r="HA132" s="266"/>
      <c r="HB132" s="266"/>
      <c r="HC132" s="266"/>
      <c r="HD132" s="266"/>
      <c r="HE132" s="266"/>
      <c r="HF132" s="266"/>
      <c r="HG132" s="266"/>
      <c r="HH132" s="266"/>
      <c r="HI132" s="266"/>
      <c r="HJ132" s="266"/>
      <c r="HK132" s="266"/>
      <c r="HL132" s="266"/>
      <c r="HM132" s="266"/>
      <c r="HN132" s="266"/>
      <c r="HO132" s="266"/>
      <c r="HP132" s="266"/>
      <c r="HQ132" s="266"/>
      <c r="HR132" s="266"/>
      <c r="HS132" s="266"/>
      <c r="HT132" s="266"/>
      <c r="HU132" s="266"/>
      <c r="HV132" s="266"/>
      <c r="HW132" s="266"/>
      <c r="HX132" s="266"/>
      <c r="HY132" s="266"/>
      <c r="HZ132" s="266"/>
      <c r="IA132" s="266"/>
      <c r="IB132" s="266"/>
      <c r="IC132" s="266"/>
      <c r="ID132" s="266"/>
      <c r="IE132" s="266"/>
      <c r="IF132" s="266"/>
      <c r="IG132" s="266"/>
      <c r="IH132" s="266"/>
      <c r="II132" s="266"/>
      <c r="IJ132" s="266"/>
      <c r="IK132" s="266"/>
      <c r="IL132" s="266"/>
      <c r="IM132" s="266"/>
      <c r="IN132" s="266"/>
      <c r="IO132" s="266"/>
      <c r="IP132" s="266"/>
      <c r="IQ132" s="266"/>
      <c r="IR132" s="266"/>
      <c r="IS132" s="266"/>
      <c r="IT132" s="266"/>
      <c r="IU132" s="266"/>
      <c r="IV132" s="266"/>
      <c r="IW132" s="266"/>
    </row>
    <row r="133" spans="1:257" s="248" customFormat="1" ht="30" x14ac:dyDescent="0.25">
      <c r="A133" s="265" t="s">
        <v>334</v>
      </c>
      <c r="B133" s="264" t="s">
        <v>333</v>
      </c>
      <c r="C133" s="263" t="s">
        <v>316</v>
      </c>
      <c r="D133" s="262">
        <v>150</v>
      </c>
      <c r="E133" s="750"/>
      <c r="F133" s="751"/>
      <c r="G133" s="751"/>
      <c r="H133" s="751"/>
      <c r="I133" s="751"/>
      <c r="J133" s="751"/>
      <c r="K133" s="751"/>
      <c r="L133" s="751"/>
      <c r="M133" s="751"/>
      <c r="N133" s="751"/>
      <c r="O133" s="261">
        <f t="shared" ref="O133:O141" si="6">D133*E133</f>
        <v>0</v>
      </c>
      <c r="P133" s="260">
        <f>O133*D15</f>
        <v>0</v>
      </c>
      <c r="Q133" s="259" t="s">
        <v>332</v>
      </c>
      <c r="R133" s="249"/>
      <c r="S133" s="249"/>
      <c r="T133" s="249"/>
      <c r="U133" s="249"/>
      <c r="V133" s="249"/>
      <c r="W133" s="249"/>
    </row>
    <row r="134" spans="1:257" s="248" customFormat="1" x14ac:dyDescent="0.25">
      <c r="A134" s="254" t="s">
        <v>331</v>
      </c>
      <c r="B134" s="252" t="s">
        <v>330</v>
      </c>
      <c r="C134" s="252" t="s">
        <v>316</v>
      </c>
      <c r="D134" s="251">
        <v>10</v>
      </c>
      <c r="E134" s="767"/>
      <c r="F134" s="768"/>
      <c r="G134" s="768"/>
      <c r="H134" s="768"/>
      <c r="I134" s="768"/>
      <c r="J134" s="768"/>
      <c r="K134" s="768"/>
      <c r="L134" s="768"/>
      <c r="M134" s="768"/>
      <c r="N134" s="769"/>
      <c r="O134" s="243">
        <f t="shared" si="6"/>
        <v>0</v>
      </c>
      <c r="P134" s="258">
        <f>O134*$D$13</f>
        <v>0</v>
      </c>
      <c r="Q134" s="255" t="s">
        <v>323</v>
      </c>
      <c r="R134" s="249"/>
      <c r="S134" s="249"/>
      <c r="T134" s="249"/>
      <c r="U134" s="249"/>
      <c r="V134" s="249"/>
      <c r="W134" s="249"/>
    </row>
    <row r="135" spans="1:257" s="248" customFormat="1" x14ac:dyDescent="0.25">
      <c r="A135" s="254" t="s">
        <v>329</v>
      </c>
      <c r="B135" s="253" t="s">
        <v>328</v>
      </c>
      <c r="C135" s="252" t="s">
        <v>316</v>
      </c>
      <c r="D135" s="251">
        <v>80</v>
      </c>
      <c r="E135" s="767"/>
      <c r="F135" s="768"/>
      <c r="G135" s="768"/>
      <c r="H135" s="768"/>
      <c r="I135" s="768"/>
      <c r="J135" s="768"/>
      <c r="K135" s="768"/>
      <c r="L135" s="768"/>
      <c r="M135" s="768"/>
      <c r="N135" s="769"/>
      <c r="O135" s="243">
        <f t="shared" si="6"/>
        <v>0</v>
      </c>
      <c r="P135" s="257">
        <f>O135*D15</f>
        <v>0</v>
      </c>
      <c r="Q135" s="255" t="s">
        <v>323</v>
      </c>
      <c r="R135" s="249"/>
      <c r="S135" s="249"/>
      <c r="T135" s="249"/>
      <c r="U135" s="249"/>
      <c r="V135" s="249"/>
      <c r="W135" s="249"/>
    </row>
    <row r="136" spans="1:257" s="248" customFormat="1" x14ac:dyDescent="0.25">
      <c r="A136" s="254" t="s">
        <v>325</v>
      </c>
      <c r="B136" s="252" t="s">
        <v>327</v>
      </c>
      <c r="C136" s="256" t="s">
        <v>316</v>
      </c>
      <c r="D136" s="251">
        <v>15</v>
      </c>
      <c r="E136" s="767"/>
      <c r="F136" s="768"/>
      <c r="G136" s="768"/>
      <c r="H136" s="768"/>
      <c r="I136" s="768"/>
      <c r="J136" s="768"/>
      <c r="K136" s="768"/>
      <c r="L136" s="768"/>
      <c r="M136" s="768"/>
      <c r="N136" s="769"/>
      <c r="O136" s="243">
        <f t="shared" si="6"/>
        <v>0</v>
      </c>
      <c r="P136" s="250">
        <f>O136*D$13</f>
        <v>0</v>
      </c>
      <c r="Q136" s="255" t="s">
        <v>323</v>
      </c>
      <c r="R136" s="249"/>
      <c r="S136" s="249"/>
      <c r="T136" s="249"/>
      <c r="U136" s="249"/>
      <c r="V136" s="249"/>
      <c r="W136" s="249"/>
    </row>
    <row r="137" spans="1:257" s="248" customFormat="1" x14ac:dyDescent="0.25">
      <c r="A137" s="254" t="s">
        <v>325</v>
      </c>
      <c r="B137" s="252" t="s">
        <v>326</v>
      </c>
      <c r="C137" s="256" t="s">
        <v>316</v>
      </c>
      <c r="D137" s="251">
        <v>25</v>
      </c>
      <c r="E137" s="767"/>
      <c r="F137" s="768"/>
      <c r="G137" s="768"/>
      <c r="H137" s="768"/>
      <c r="I137" s="768"/>
      <c r="J137" s="768"/>
      <c r="K137" s="768"/>
      <c r="L137" s="768"/>
      <c r="M137" s="768"/>
      <c r="N137" s="769"/>
      <c r="O137" s="243">
        <f t="shared" si="6"/>
        <v>0</v>
      </c>
      <c r="P137" s="250">
        <f>O137*D$13</f>
        <v>0</v>
      </c>
      <c r="Q137" s="255" t="s">
        <v>323</v>
      </c>
      <c r="R137" s="249"/>
      <c r="S137" s="249"/>
      <c r="T137" s="249"/>
      <c r="U137" s="249"/>
      <c r="V137" s="249"/>
      <c r="W137" s="249"/>
    </row>
    <row r="138" spans="1:257" s="248" customFormat="1" x14ac:dyDescent="0.25">
      <c r="A138" s="254" t="s">
        <v>325</v>
      </c>
      <c r="B138" s="252" t="s">
        <v>324</v>
      </c>
      <c r="C138" s="256" t="s">
        <v>316</v>
      </c>
      <c r="D138" s="251">
        <v>50</v>
      </c>
      <c r="E138" s="767"/>
      <c r="F138" s="768"/>
      <c r="G138" s="768"/>
      <c r="H138" s="768"/>
      <c r="I138" s="768"/>
      <c r="J138" s="768"/>
      <c r="K138" s="768"/>
      <c r="L138" s="768"/>
      <c r="M138" s="768"/>
      <c r="N138" s="769"/>
      <c r="O138" s="243">
        <f t="shared" si="6"/>
        <v>0</v>
      </c>
      <c r="P138" s="250">
        <f>O138*D$13</f>
        <v>0</v>
      </c>
      <c r="Q138" s="255" t="s">
        <v>323</v>
      </c>
      <c r="R138" s="249"/>
      <c r="S138" s="249"/>
      <c r="T138" s="249"/>
      <c r="U138" s="249"/>
      <c r="V138" s="249"/>
      <c r="W138" s="249"/>
    </row>
    <row r="139" spans="1:257" s="248" customFormat="1" ht="45" x14ac:dyDescent="0.25">
      <c r="A139" s="254" t="s">
        <v>322</v>
      </c>
      <c r="B139" s="253" t="s">
        <v>320</v>
      </c>
      <c r="C139" s="252" t="s">
        <v>316</v>
      </c>
      <c r="D139" s="251">
        <v>20</v>
      </c>
      <c r="E139" s="767"/>
      <c r="F139" s="768"/>
      <c r="G139" s="768"/>
      <c r="H139" s="768"/>
      <c r="I139" s="768"/>
      <c r="J139" s="768"/>
      <c r="K139" s="768"/>
      <c r="L139" s="768"/>
      <c r="M139" s="768"/>
      <c r="N139" s="769"/>
      <c r="O139" s="243">
        <f t="shared" si="6"/>
        <v>0</v>
      </c>
      <c r="P139" s="250">
        <f>O139*D$13</f>
        <v>0</v>
      </c>
      <c r="Q139" s="241" t="s">
        <v>319</v>
      </c>
      <c r="R139" s="249"/>
      <c r="S139" s="249"/>
      <c r="T139" s="249"/>
      <c r="U139" s="249"/>
      <c r="V139" s="249"/>
      <c r="W139" s="249"/>
    </row>
    <row r="140" spans="1:257" s="248" customFormat="1" ht="45" x14ac:dyDescent="0.25">
      <c r="A140" s="254" t="s">
        <v>321</v>
      </c>
      <c r="B140" s="253" t="s">
        <v>320</v>
      </c>
      <c r="C140" s="252" t="s">
        <v>316</v>
      </c>
      <c r="D140" s="251">
        <v>60</v>
      </c>
      <c r="E140" s="767"/>
      <c r="F140" s="768"/>
      <c r="G140" s="768"/>
      <c r="H140" s="768"/>
      <c r="I140" s="768"/>
      <c r="J140" s="768"/>
      <c r="K140" s="768"/>
      <c r="L140" s="768"/>
      <c r="M140" s="768"/>
      <c r="N140" s="769"/>
      <c r="O140" s="243">
        <f t="shared" si="6"/>
        <v>0</v>
      </c>
      <c r="P140" s="250">
        <f>O140*D$13</f>
        <v>0</v>
      </c>
      <c r="Q140" s="241" t="s">
        <v>319</v>
      </c>
      <c r="R140" s="249"/>
      <c r="S140" s="249"/>
      <c r="T140" s="249"/>
      <c r="U140" s="249"/>
      <c r="V140" s="249"/>
      <c r="W140" s="249"/>
    </row>
    <row r="141" spans="1:257" s="208" customFormat="1" ht="30.75" thickBot="1" x14ac:dyDescent="0.3">
      <c r="A141" s="247" t="s">
        <v>318</v>
      </c>
      <c r="B141" s="246" t="s">
        <v>317</v>
      </c>
      <c r="C141" s="245" t="s">
        <v>316</v>
      </c>
      <c r="D141" s="244"/>
      <c r="E141" s="782"/>
      <c r="F141" s="783"/>
      <c r="G141" s="783"/>
      <c r="H141" s="783"/>
      <c r="I141" s="783"/>
      <c r="J141" s="783"/>
      <c r="K141" s="783"/>
      <c r="L141" s="783"/>
      <c r="M141" s="783"/>
      <c r="N141" s="784"/>
      <c r="O141" s="243">
        <f t="shared" si="6"/>
        <v>0</v>
      </c>
      <c r="P141" s="242">
        <f>O141</f>
        <v>0</v>
      </c>
      <c r="Q141" s="241" t="s">
        <v>315</v>
      </c>
      <c r="R141" s="209"/>
      <c r="S141" s="209"/>
      <c r="T141" s="209"/>
      <c r="U141" s="209"/>
      <c r="V141" s="209"/>
      <c r="W141" s="209"/>
    </row>
    <row r="142" spans="1:257" s="188" customFormat="1" ht="15.75" thickBot="1" x14ac:dyDescent="0.3">
      <c r="A142" s="785" t="s">
        <v>314</v>
      </c>
      <c r="B142" s="786"/>
      <c r="C142" s="786"/>
      <c r="D142" s="787"/>
      <c r="E142" s="788"/>
      <c r="F142" s="789"/>
      <c r="G142" s="789"/>
      <c r="H142" s="789"/>
      <c r="I142" s="789"/>
      <c r="J142" s="789"/>
      <c r="K142" s="789"/>
      <c r="L142" s="789"/>
      <c r="M142" s="789"/>
      <c r="N142" s="790"/>
      <c r="O142" s="240"/>
      <c r="P142" s="239"/>
      <c r="Q142" s="238"/>
    </row>
    <row r="143" spans="1:257" s="196" customFormat="1" ht="15.75" thickBot="1" x14ac:dyDescent="0.3">
      <c r="A143" s="237"/>
      <c r="B143" s="236"/>
      <c r="C143" s="236"/>
      <c r="D143" s="235"/>
      <c r="E143" s="234"/>
      <c r="F143" s="234"/>
      <c r="G143" s="234"/>
      <c r="H143" s="234"/>
      <c r="I143" s="234"/>
      <c r="J143" s="234"/>
      <c r="K143" s="234"/>
      <c r="L143" s="234"/>
      <c r="M143" s="234"/>
      <c r="N143" s="233"/>
      <c r="O143" s="232"/>
      <c r="P143" s="231"/>
      <c r="Q143" s="230"/>
    </row>
    <row r="144" spans="1:257" s="208" customFormat="1" ht="19.5" thickBot="1" x14ac:dyDescent="0.35">
      <c r="A144" s="229" t="s">
        <v>313</v>
      </c>
      <c r="B144" s="228"/>
      <c r="C144" s="228"/>
      <c r="D144" s="227"/>
      <c r="E144" s="226"/>
      <c r="F144" s="226"/>
      <c r="G144" s="226"/>
      <c r="H144" s="226"/>
      <c r="I144" s="226"/>
      <c r="J144" s="226"/>
      <c r="K144" s="226"/>
      <c r="L144" s="226"/>
      <c r="M144" s="226"/>
      <c r="N144" s="225"/>
      <c r="O144" s="224"/>
      <c r="P144" s="223">
        <f>P23+P25++P35+P49+P52+P55+P58+P59+P62+P63+P64+P65+P66+P67+P70+P71+P74+P84+P86+P87+P88+P89+P90+P93+P100+P103+P104+P110+P121+P124+P125+P130+P133+P134+P135+P136+P137+P138+P139+P140+P141</f>
        <v>0</v>
      </c>
      <c r="Q144" s="212"/>
      <c r="R144" s="209"/>
      <c r="S144" s="209"/>
      <c r="T144" s="209"/>
      <c r="U144" s="209"/>
      <c r="V144" s="209"/>
      <c r="W144" s="209"/>
    </row>
    <row r="145" spans="1:23" s="208" customFormat="1" ht="19.5" thickBot="1" x14ac:dyDescent="0.35">
      <c r="A145" s="222"/>
      <c r="B145" s="218"/>
      <c r="C145" s="218"/>
      <c r="D145" s="217"/>
      <c r="E145" s="216"/>
      <c r="F145" s="216"/>
      <c r="G145" s="216"/>
      <c r="H145" s="216"/>
      <c r="I145" s="216"/>
      <c r="J145" s="216"/>
      <c r="K145" s="216"/>
      <c r="L145" s="216"/>
      <c r="M145" s="216"/>
      <c r="N145" s="215"/>
      <c r="O145" s="221"/>
      <c r="P145" s="220"/>
      <c r="Q145" s="212"/>
      <c r="R145" s="209"/>
      <c r="S145" s="209"/>
      <c r="T145" s="209"/>
      <c r="U145" s="209"/>
      <c r="V145" s="209"/>
      <c r="W145" s="209"/>
    </row>
    <row r="146" spans="1:23" s="208" customFormat="1" ht="38.25" thickBot="1" x14ac:dyDescent="0.35">
      <c r="A146" s="219" t="s">
        <v>312</v>
      </c>
      <c r="B146" s="218"/>
      <c r="C146" s="218"/>
      <c r="D146" s="217"/>
      <c r="E146" s="216"/>
      <c r="F146" s="216"/>
      <c r="G146" s="216"/>
      <c r="H146" s="216"/>
      <c r="I146" s="216"/>
      <c r="J146" s="216"/>
      <c r="K146" s="216"/>
      <c r="L146" s="216"/>
      <c r="M146" s="216"/>
      <c r="N146" s="215"/>
      <c r="O146" s="214"/>
      <c r="P146" s="213">
        <f>P23+P25+P35+P49+P52+P55+P58+P59+P62+P63+P64+P65+P66+P67+P71+P74+P84+P86+P87+P88+P89+P90+P93+P100+P103+P104+P110+P121+P124+P125+P130+P133+P134+P135+P136+P137+P138+P139+P140+P141</f>
        <v>0</v>
      </c>
      <c r="Q146" s="212"/>
      <c r="R146" s="209"/>
      <c r="S146" s="209"/>
      <c r="T146" s="209"/>
      <c r="U146" s="209"/>
      <c r="V146" s="209"/>
      <c r="W146" s="209"/>
    </row>
    <row r="147" spans="1:23" s="208" customFormat="1" x14ac:dyDescent="0.25">
      <c r="A147" s="187"/>
      <c r="B147" s="187"/>
      <c r="C147" s="187"/>
      <c r="D147" s="192"/>
      <c r="E147" s="191"/>
      <c r="F147" s="191"/>
      <c r="G147" s="191"/>
      <c r="H147" s="191"/>
      <c r="I147" s="191"/>
      <c r="J147" s="191"/>
      <c r="K147" s="191"/>
      <c r="L147" s="191"/>
      <c r="M147" s="191"/>
      <c r="N147" s="190"/>
      <c r="O147" s="189"/>
      <c r="P147" s="189"/>
      <c r="Q147" s="212"/>
      <c r="R147" s="209"/>
      <c r="S147" s="209"/>
      <c r="T147" s="209"/>
      <c r="U147" s="209"/>
      <c r="V147" s="209"/>
      <c r="W147" s="209"/>
    </row>
    <row r="148" spans="1:23" s="208" customFormat="1" x14ac:dyDescent="0.25">
      <c r="A148" s="187"/>
      <c r="B148" s="187"/>
      <c r="C148" s="187"/>
      <c r="D148" s="192"/>
      <c r="E148" s="191"/>
      <c r="F148" s="191"/>
      <c r="G148" s="191"/>
      <c r="H148" s="191"/>
      <c r="I148" s="191"/>
      <c r="J148" s="191"/>
      <c r="K148" s="191"/>
      <c r="L148" s="191"/>
      <c r="M148" s="191"/>
      <c r="N148" s="190"/>
      <c r="O148" s="189"/>
      <c r="P148" s="189"/>
      <c r="Q148" s="212"/>
      <c r="R148" s="209"/>
      <c r="S148" s="209"/>
      <c r="T148" s="209"/>
      <c r="U148" s="209"/>
      <c r="V148" s="209"/>
      <c r="W148" s="209"/>
    </row>
    <row r="149" spans="1:23" s="208" customFormat="1" x14ac:dyDescent="0.25">
      <c r="A149" s="187"/>
      <c r="B149" s="187"/>
      <c r="C149" s="187"/>
      <c r="D149" s="192"/>
      <c r="E149" s="191"/>
      <c r="F149" s="191"/>
      <c r="G149" s="191"/>
      <c r="H149" s="191"/>
      <c r="I149" s="191"/>
      <c r="J149" s="191"/>
      <c r="K149" s="191"/>
      <c r="L149" s="191"/>
      <c r="M149" s="191"/>
      <c r="N149" s="190"/>
      <c r="O149" s="189"/>
      <c r="P149" s="189"/>
      <c r="Q149" s="212"/>
      <c r="R149" s="209"/>
      <c r="S149" s="209"/>
      <c r="T149" s="209"/>
      <c r="U149" s="209"/>
      <c r="V149" s="209"/>
      <c r="W149" s="209"/>
    </row>
    <row r="150" spans="1:23" s="208" customFormat="1" x14ac:dyDescent="0.25">
      <c r="A150" s="187"/>
      <c r="B150" s="187"/>
      <c r="C150" s="187"/>
      <c r="D150" s="192"/>
      <c r="E150" s="191"/>
      <c r="F150" s="191"/>
      <c r="G150" s="191"/>
      <c r="H150" s="191"/>
      <c r="I150" s="191"/>
      <c r="J150" s="191"/>
      <c r="K150" s="191"/>
      <c r="L150" s="191"/>
      <c r="M150" s="191"/>
      <c r="N150" s="190"/>
      <c r="O150" s="189"/>
      <c r="P150" s="189"/>
      <c r="Q150" s="212"/>
      <c r="R150" s="209"/>
      <c r="S150" s="209"/>
      <c r="T150" s="209"/>
      <c r="U150" s="209"/>
      <c r="V150" s="209"/>
      <c r="W150" s="209"/>
    </row>
    <row r="151" spans="1:23" s="208" customFormat="1" x14ac:dyDescent="0.25">
      <c r="A151" s="187"/>
      <c r="B151" s="187"/>
      <c r="C151" s="187"/>
      <c r="D151" s="192"/>
      <c r="E151" s="191"/>
      <c r="F151" s="191"/>
      <c r="G151" s="191"/>
      <c r="H151" s="191"/>
      <c r="I151" s="191"/>
      <c r="J151" s="191"/>
      <c r="K151" s="191"/>
      <c r="L151" s="191"/>
      <c r="M151" s="191"/>
      <c r="N151" s="190"/>
      <c r="O151" s="189"/>
      <c r="P151" s="189"/>
      <c r="Q151" s="212"/>
      <c r="R151" s="209"/>
      <c r="S151" s="209"/>
      <c r="T151" s="209"/>
      <c r="U151" s="209"/>
      <c r="V151" s="209"/>
      <c r="W151" s="209"/>
    </row>
    <row r="152" spans="1:23" s="208" customFormat="1" x14ac:dyDescent="0.25">
      <c r="A152" s="187"/>
      <c r="B152" s="187"/>
      <c r="C152" s="187"/>
      <c r="D152" s="192"/>
      <c r="E152" s="191"/>
      <c r="F152" s="191"/>
      <c r="G152" s="191"/>
      <c r="H152" s="191"/>
      <c r="I152" s="191"/>
      <c r="J152" s="191"/>
      <c r="K152" s="191"/>
      <c r="L152" s="191"/>
      <c r="M152" s="191"/>
      <c r="N152" s="190"/>
      <c r="O152" s="189"/>
      <c r="P152" s="189"/>
      <c r="Q152" s="212"/>
      <c r="R152" s="209"/>
      <c r="S152" s="209"/>
      <c r="T152" s="209"/>
      <c r="U152" s="209"/>
      <c r="V152" s="209"/>
      <c r="W152" s="209"/>
    </row>
    <row r="153" spans="1:23" s="208" customFormat="1" x14ac:dyDescent="0.25">
      <c r="A153" s="187"/>
      <c r="B153" s="187"/>
      <c r="C153" s="187"/>
      <c r="D153" s="192"/>
      <c r="E153" s="191"/>
      <c r="F153" s="191"/>
      <c r="G153" s="191"/>
      <c r="H153" s="191"/>
      <c r="I153" s="191"/>
      <c r="J153" s="191"/>
      <c r="K153" s="191"/>
      <c r="L153" s="191"/>
      <c r="M153" s="191"/>
      <c r="N153" s="190"/>
      <c r="O153" s="189"/>
      <c r="P153" s="189"/>
      <c r="Q153" s="212"/>
      <c r="R153" s="209"/>
      <c r="S153" s="209"/>
      <c r="T153" s="209"/>
      <c r="U153" s="209"/>
      <c r="V153" s="209"/>
      <c r="W153" s="209"/>
    </row>
    <row r="154" spans="1:23" s="208" customFormat="1" x14ac:dyDescent="0.25">
      <c r="A154" s="187"/>
      <c r="B154" s="187"/>
      <c r="C154" s="187"/>
      <c r="D154" s="192"/>
      <c r="E154" s="191"/>
      <c r="F154" s="191"/>
      <c r="G154" s="191"/>
      <c r="H154" s="191"/>
      <c r="I154" s="191"/>
      <c r="J154" s="191"/>
      <c r="K154" s="191"/>
      <c r="L154" s="191"/>
      <c r="M154" s="191"/>
      <c r="N154" s="190"/>
      <c r="O154" s="189"/>
      <c r="P154" s="189"/>
      <c r="Q154" s="212"/>
      <c r="R154" s="209"/>
      <c r="S154" s="209"/>
      <c r="T154" s="209"/>
      <c r="U154" s="209"/>
      <c r="V154" s="209"/>
      <c r="W154" s="209"/>
    </row>
    <row r="155" spans="1:23" s="208" customFormat="1" x14ac:dyDescent="0.25">
      <c r="A155" s="187"/>
      <c r="B155" s="187"/>
      <c r="C155" s="187"/>
      <c r="D155" s="192"/>
      <c r="E155" s="191"/>
      <c r="F155" s="191"/>
      <c r="G155" s="191"/>
      <c r="H155" s="191"/>
      <c r="I155" s="191"/>
      <c r="J155" s="191"/>
      <c r="K155" s="191"/>
      <c r="L155" s="191"/>
      <c r="M155" s="191"/>
      <c r="N155" s="190"/>
      <c r="O155" s="189"/>
      <c r="P155" s="189"/>
      <c r="Q155" s="212"/>
      <c r="R155" s="209"/>
      <c r="S155" s="209"/>
      <c r="T155" s="209"/>
      <c r="U155" s="209"/>
      <c r="V155" s="209"/>
      <c r="W155" s="209"/>
    </row>
    <row r="156" spans="1:23" s="208" customFormat="1" x14ac:dyDescent="0.25">
      <c r="A156" s="187"/>
      <c r="B156" s="187"/>
      <c r="C156" s="187"/>
      <c r="D156" s="192"/>
      <c r="E156" s="191"/>
      <c r="F156" s="191"/>
      <c r="G156" s="191"/>
      <c r="H156" s="191"/>
      <c r="I156" s="191"/>
      <c r="J156" s="191"/>
      <c r="K156" s="191"/>
      <c r="L156" s="191"/>
      <c r="M156" s="191"/>
      <c r="N156" s="190"/>
      <c r="O156" s="189"/>
      <c r="P156" s="189"/>
      <c r="Q156" s="212"/>
      <c r="R156" s="209"/>
      <c r="S156" s="209"/>
      <c r="T156" s="209"/>
      <c r="U156" s="209"/>
      <c r="V156" s="209"/>
      <c r="W156" s="209"/>
    </row>
    <row r="157" spans="1:23" s="208" customFormat="1" x14ac:dyDescent="0.25">
      <c r="A157" s="187"/>
      <c r="B157" s="187"/>
      <c r="C157" s="187"/>
      <c r="D157" s="192"/>
      <c r="E157" s="191"/>
      <c r="F157" s="191"/>
      <c r="G157" s="191"/>
      <c r="H157" s="191"/>
      <c r="I157" s="191"/>
      <c r="J157" s="191"/>
      <c r="K157" s="191"/>
      <c r="L157" s="191"/>
      <c r="M157" s="191"/>
      <c r="N157" s="190"/>
      <c r="O157" s="189"/>
      <c r="P157" s="189"/>
      <c r="Q157" s="212"/>
      <c r="R157" s="209"/>
      <c r="S157" s="209"/>
      <c r="T157" s="209"/>
      <c r="U157" s="209"/>
      <c r="V157" s="209"/>
      <c r="W157" s="209"/>
    </row>
    <row r="158" spans="1:23" s="208" customFormat="1" x14ac:dyDescent="0.25">
      <c r="A158" s="187"/>
      <c r="B158" s="187"/>
      <c r="C158" s="187"/>
      <c r="D158" s="192"/>
      <c r="E158" s="191"/>
      <c r="F158" s="191"/>
      <c r="G158" s="191"/>
      <c r="H158" s="191"/>
      <c r="I158" s="191"/>
      <c r="J158" s="191"/>
      <c r="K158" s="191"/>
      <c r="L158" s="191"/>
      <c r="M158" s="191"/>
      <c r="N158" s="190"/>
      <c r="O158" s="189"/>
      <c r="P158" s="189"/>
      <c r="Q158" s="212"/>
      <c r="R158" s="209"/>
      <c r="S158" s="209"/>
      <c r="T158" s="209"/>
      <c r="U158" s="209"/>
      <c r="V158" s="209"/>
      <c r="W158" s="209"/>
    </row>
    <row r="159" spans="1:23" s="208" customFormat="1" x14ac:dyDescent="0.25">
      <c r="A159" s="187"/>
      <c r="B159" s="187"/>
      <c r="C159" s="187"/>
      <c r="D159" s="192"/>
      <c r="E159" s="191"/>
      <c r="F159" s="191"/>
      <c r="G159" s="191"/>
      <c r="H159" s="191"/>
      <c r="I159" s="191"/>
      <c r="J159" s="191"/>
      <c r="K159" s="191"/>
      <c r="L159" s="191"/>
      <c r="M159" s="191"/>
      <c r="N159" s="190"/>
      <c r="O159" s="189"/>
      <c r="P159" s="189"/>
      <c r="Q159" s="212"/>
      <c r="R159" s="209"/>
      <c r="S159" s="209"/>
      <c r="T159" s="209"/>
      <c r="U159" s="209"/>
      <c r="V159" s="209"/>
      <c r="W159" s="209"/>
    </row>
    <row r="160" spans="1:23" s="208" customFormat="1" x14ac:dyDescent="0.25">
      <c r="A160" s="187"/>
      <c r="B160" s="187"/>
      <c r="C160" s="187"/>
      <c r="D160" s="192"/>
      <c r="E160" s="191"/>
      <c r="F160" s="191"/>
      <c r="G160" s="191"/>
      <c r="H160" s="191"/>
      <c r="I160" s="191"/>
      <c r="J160" s="191"/>
      <c r="K160" s="191"/>
      <c r="L160" s="191"/>
      <c r="M160" s="191"/>
      <c r="N160" s="190"/>
      <c r="O160" s="189"/>
      <c r="P160" s="189"/>
      <c r="Q160" s="212"/>
      <c r="R160" s="209"/>
      <c r="S160" s="209"/>
      <c r="T160" s="209"/>
      <c r="U160" s="209"/>
      <c r="V160" s="209"/>
      <c r="W160" s="209"/>
    </row>
    <row r="161" spans="1:23" s="208" customFormat="1" x14ac:dyDescent="0.25">
      <c r="A161" s="187"/>
      <c r="B161" s="187"/>
      <c r="C161" s="187"/>
      <c r="D161" s="192"/>
      <c r="E161" s="191"/>
      <c r="F161" s="191"/>
      <c r="G161" s="191"/>
      <c r="H161" s="191"/>
      <c r="I161" s="191"/>
      <c r="J161" s="191"/>
      <c r="K161" s="191"/>
      <c r="L161" s="191"/>
      <c r="M161" s="191"/>
      <c r="N161" s="190"/>
      <c r="O161" s="189"/>
      <c r="P161" s="189"/>
      <c r="Q161" s="212"/>
      <c r="R161" s="209"/>
      <c r="S161" s="209"/>
      <c r="T161" s="209"/>
      <c r="U161" s="209"/>
      <c r="V161" s="209"/>
      <c r="W161" s="209"/>
    </row>
    <row r="162" spans="1:23" s="208" customFormat="1" x14ac:dyDescent="0.25">
      <c r="A162" s="187"/>
      <c r="B162" s="187"/>
      <c r="C162" s="187"/>
      <c r="D162" s="192"/>
      <c r="E162" s="191"/>
      <c r="F162" s="191"/>
      <c r="G162" s="191"/>
      <c r="H162" s="191"/>
      <c r="I162" s="191"/>
      <c r="J162" s="191"/>
      <c r="K162" s="191"/>
      <c r="L162" s="191"/>
      <c r="M162" s="191"/>
      <c r="N162" s="190"/>
      <c r="O162" s="189"/>
      <c r="P162" s="189"/>
      <c r="Q162" s="212"/>
      <c r="R162" s="209"/>
      <c r="S162" s="209"/>
      <c r="T162" s="209"/>
      <c r="U162" s="209"/>
      <c r="V162" s="209"/>
      <c r="W162" s="209"/>
    </row>
    <row r="163" spans="1:23" s="208" customFormat="1" x14ac:dyDescent="0.25">
      <c r="A163" s="187"/>
      <c r="B163" s="187"/>
      <c r="C163" s="187"/>
      <c r="D163" s="192"/>
      <c r="E163" s="191"/>
      <c r="F163" s="191"/>
      <c r="G163" s="191"/>
      <c r="H163" s="191"/>
      <c r="I163" s="191"/>
      <c r="J163" s="191"/>
      <c r="K163" s="191"/>
      <c r="L163" s="191"/>
      <c r="M163" s="191"/>
      <c r="N163" s="190"/>
      <c r="O163" s="189"/>
      <c r="P163" s="189"/>
      <c r="Q163" s="212"/>
      <c r="R163" s="209"/>
      <c r="S163" s="209"/>
      <c r="T163" s="209"/>
      <c r="U163" s="209"/>
      <c r="V163" s="209"/>
      <c r="W163" s="209"/>
    </row>
    <row r="164" spans="1:23" s="208" customFormat="1" x14ac:dyDescent="0.25">
      <c r="A164" s="187"/>
      <c r="B164" s="187"/>
      <c r="C164" s="187"/>
      <c r="D164" s="192"/>
      <c r="E164" s="191"/>
      <c r="F164" s="191"/>
      <c r="G164" s="191"/>
      <c r="H164" s="191"/>
      <c r="I164" s="191"/>
      <c r="J164" s="191"/>
      <c r="K164" s="191"/>
      <c r="L164" s="191"/>
      <c r="M164" s="191"/>
      <c r="N164" s="190"/>
      <c r="O164" s="189"/>
      <c r="P164" s="189"/>
      <c r="Q164" s="212"/>
      <c r="R164" s="209"/>
      <c r="S164" s="209"/>
      <c r="T164" s="209"/>
      <c r="U164" s="209"/>
      <c r="V164" s="209"/>
      <c r="W164" s="209"/>
    </row>
    <row r="165" spans="1:23" s="208" customFormat="1" x14ac:dyDescent="0.25">
      <c r="A165" s="187"/>
      <c r="B165" s="187"/>
      <c r="C165" s="187"/>
      <c r="D165" s="192"/>
      <c r="E165" s="191"/>
      <c r="F165" s="191"/>
      <c r="G165" s="191"/>
      <c r="H165" s="191"/>
      <c r="I165" s="191"/>
      <c r="J165" s="191"/>
      <c r="K165" s="191"/>
      <c r="L165" s="191"/>
      <c r="M165" s="191"/>
      <c r="N165" s="190"/>
      <c r="O165" s="189"/>
      <c r="P165" s="189"/>
      <c r="Q165" s="212"/>
      <c r="R165" s="209"/>
      <c r="S165" s="209"/>
      <c r="T165" s="209"/>
      <c r="U165" s="209"/>
      <c r="V165" s="209"/>
      <c r="W165" s="209"/>
    </row>
    <row r="166" spans="1:23" s="208" customFormat="1" x14ac:dyDescent="0.25">
      <c r="A166" s="187"/>
      <c r="B166" s="187"/>
      <c r="C166" s="187"/>
      <c r="D166" s="192"/>
      <c r="E166" s="191"/>
      <c r="F166" s="191"/>
      <c r="G166" s="191"/>
      <c r="H166" s="191"/>
      <c r="I166" s="191"/>
      <c r="J166" s="191"/>
      <c r="K166" s="191"/>
      <c r="L166" s="191"/>
      <c r="M166" s="191"/>
      <c r="N166" s="190"/>
      <c r="O166" s="189"/>
      <c r="P166" s="189"/>
      <c r="Q166" s="212"/>
      <c r="R166" s="209"/>
      <c r="S166" s="209"/>
      <c r="T166" s="209"/>
      <c r="U166" s="209"/>
      <c r="V166" s="209"/>
      <c r="W166" s="209"/>
    </row>
    <row r="167" spans="1:23" s="208" customFormat="1" x14ac:dyDescent="0.25">
      <c r="A167" s="187"/>
      <c r="B167" s="187"/>
      <c r="C167" s="187"/>
      <c r="D167" s="192"/>
      <c r="E167" s="191"/>
      <c r="F167" s="191"/>
      <c r="G167" s="191"/>
      <c r="H167" s="191"/>
      <c r="I167" s="191"/>
      <c r="J167" s="191"/>
      <c r="K167" s="191"/>
      <c r="L167" s="191"/>
      <c r="M167" s="191"/>
      <c r="N167" s="190"/>
      <c r="O167" s="189"/>
      <c r="P167" s="189"/>
      <c r="Q167" s="212"/>
      <c r="R167" s="209"/>
      <c r="S167" s="209"/>
      <c r="T167" s="209"/>
      <c r="U167" s="209"/>
      <c r="V167" s="209"/>
      <c r="W167" s="209"/>
    </row>
    <row r="168" spans="1:23" s="208" customFormat="1" x14ac:dyDescent="0.25">
      <c r="A168" s="187"/>
      <c r="B168" s="187"/>
      <c r="C168" s="187"/>
      <c r="D168" s="192"/>
      <c r="E168" s="191"/>
      <c r="F168" s="191"/>
      <c r="G168" s="191"/>
      <c r="H168" s="191"/>
      <c r="I168" s="191"/>
      <c r="J168" s="191"/>
      <c r="K168" s="191"/>
      <c r="L168" s="191"/>
      <c r="M168" s="191"/>
      <c r="N168" s="190"/>
      <c r="O168" s="189"/>
      <c r="P168" s="189"/>
      <c r="Q168" s="212"/>
      <c r="R168" s="209"/>
      <c r="S168" s="209"/>
      <c r="T168" s="209"/>
      <c r="U168" s="209"/>
      <c r="V168" s="209"/>
      <c r="W168" s="209"/>
    </row>
    <row r="169" spans="1:23" s="208" customFormat="1" x14ac:dyDescent="0.25">
      <c r="A169" s="187"/>
      <c r="B169" s="187"/>
      <c r="C169" s="187"/>
      <c r="D169" s="192"/>
      <c r="E169" s="191"/>
      <c r="F169" s="191"/>
      <c r="G169" s="191"/>
      <c r="H169" s="191"/>
      <c r="I169" s="191"/>
      <c r="J169" s="191"/>
      <c r="K169" s="191"/>
      <c r="L169" s="191"/>
      <c r="M169" s="191"/>
      <c r="N169" s="190"/>
      <c r="O169" s="189"/>
      <c r="P169" s="189"/>
      <c r="Q169" s="212"/>
      <c r="R169" s="209"/>
      <c r="S169" s="209"/>
      <c r="T169" s="209"/>
      <c r="U169" s="209"/>
      <c r="V169" s="209"/>
      <c r="W169" s="209"/>
    </row>
    <row r="170" spans="1:23" s="208" customFormat="1" x14ac:dyDescent="0.25">
      <c r="A170" s="187"/>
      <c r="B170" s="187"/>
      <c r="C170" s="187"/>
      <c r="D170" s="192"/>
      <c r="E170" s="191"/>
      <c r="F170" s="191"/>
      <c r="G170" s="191"/>
      <c r="H170" s="191"/>
      <c r="I170" s="191"/>
      <c r="J170" s="191"/>
      <c r="K170" s="191"/>
      <c r="L170" s="191"/>
      <c r="M170" s="191"/>
      <c r="N170" s="190"/>
      <c r="O170" s="189"/>
      <c r="P170" s="189"/>
      <c r="Q170" s="212"/>
      <c r="R170" s="209"/>
      <c r="S170" s="209"/>
      <c r="T170" s="209"/>
      <c r="U170" s="209"/>
      <c r="V170" s="209"/>
      <c r="W170" s="209"/>
    </row>
    <row r="171" spans="1:23" s="208" customFormat="1" x14ac:dyDescent="0.25">
      <c r="A171" s="187"/>
      <c r="B171" s="187"/>
      <c r="C171" s="187"/>
      <c r="D171" s="192"/>
      <c r="E171" s="191"/>
      <c r="F171" s="191"/>
      <c r="G171" s="191"/>
      <c r="H171" s="191"/>
      <c r="I171" s="191"/>
      <c r="J171" s="191"/>
      <c r="K171" s="191"/>
      <c r="L171" s="191"/>
      <c r="M171" s="191"/>
      <c r="N171" s="190"/>
      <c r="O171" s="189"/>
      <c r="P171" s="189"/>
      <c r="Q171" s="212"/>
      <c r="R171" s="209"/>
      <c r="S171" s="209"/>
      <c r="T171" s="209"/>
      <c r="U171" s="209"/>
      <c r="V171" s="209"/>
      <c r="W171" s="209"/>
    </row>
    <row r="172" spans="1:23" s="208" customFormat="1" x14ac:dyDescent="0.25">
      <c r="A172" s="187"/>
      <c r="B172" s="187"/>
      <c r="C172" s="187"/>
      <c r="D172" s="192"/>
      <c r="E172" s="191"/>
      <c r="F172" s="191"/>
      <c r="G172" s="191"/>
      <c r="H172" s="191"/>
      <c r="I172" s="191"/>
      <c r="J172" s="191"/>
      <c r="K172" s="191"/>
      <c r="L172" s="191"/>
      <c r="M172" s="191"/>
      <c r="N172" s="190"/>
      <c r="O172" s="189"/>
      <c r="P172" s="189"/>
      <c r="Q172" s="212"/>
      <c r="R172" s="209"/>
      <c r="S172" s="209"/>
      <c r="T172" s="209"/>
      <c r="U172" s="209"/>
      <c r="V172" s="209"/>
      <c r="W172" s="209"/>
    </row>
    <row r="173" spans="1:23" s="208" customFormat="1" x14ac:dyDescent="0.25">
      <c r="A173" s="187"/>
      <c r="B173" s="187"/>
      <c r="C173" s="187"/>
      <c r="D173" s="192"/>
      <c r="E173" s="191"/>
      <c r="F173" s="191"/>
      <c r="G173" s="191"/>
      <c r="H173" s="191"/>
      <c r="I173" s="191"/>
      <c r="J173" s="191"/>
      <c r="K173" s="191"/>
      <c r="L173" s="191"/>
      <c r="M173" s="191"/>
      <c r="N173" s="190"/>
      <c r="O173" s="189"/>
      <c r="P173" s="189"/>
      <c r="Q173" s="212"/>
      <c r="R173" s="209"/>
      <c r="S173" s="209"/>
      <c r="T173" s="209"/>
      <c r="U173" s="209"/>
      <c r="V173" s="209"/>
      <c r="W173" s="209"/>
    </row>
    <row r="174" spans="1:23" s="208" customFormat="1" x14ac:dyDescent="0.25">
      <c r="A174" s="187"/>
      <c r="B174" s="187"/>
      <c r="C174" s="187"/>
      <c r="D174" s="192"/>
      <c r="E174" s="191"/>
      <c r="F174" s="191"/>
      <c r="G174" s="191"/>
      <c r="H174" s="191"/>
      <c r="I174" s="191"/>
      <c r="J174" s="191"/>
      <c r="K174" s="191"/>
      <c r="L174" s="191"/>
      <c r="M174" s="191"/>
      <c r="N174" s="190"/>
      <c r="O174" s="189"/>
      <c r="P174" s="189"/>
      <c r="Q174" s="212"/>
      <c r="R174" s="209"/>
      <c r="S174" s="209"/>
      <c r="T174" s="209"/>
      <c r="U174" s="209"/>
      <c r="V174" s="209"/>
      <c r="W174" s="209"/>
    </row>
    <row r="175" spans="1:23" s="208" customFormat="1" x14ac:dyDescent="0.25">
      <c r="A175" s="187"/>
      <c r="B175" s="187"/>
      <c r="C175" s="187"/>
      <c r="D175" s="192"/>
      <c r="E175" s="191"/>
      <c r="F175" s="191"/>
      <c r="G175" s="191"/>
      <c r="H175" s="191"/>
      <c r="I175" s="191"/>
      <c r="J175" s="191"/>
      <c r="K175" s="191"/>
      <c r="L175" s="191"/>
      <c r="M175" s="191"/>
      <c r="N175" s="190"/>
      <c r="O175" s="189"/>
      <c r="P175" s="189"/>
      <c r="Q175" s="212"/>
      <c r="R175" s="209"/>
      <c r="S175" s="209"/>
      <c r="T175" s="209"/>
      <c r="U175" s="209"/>
      <c r="V175" s="209"/>
      <c r="W175" s="209"/>
    </row>
    <row r="176" spans="1:23" s="208" customFormat="1" x14ac:dyDescent="0.25">
      <c r="A176" s="187"/>
      <c r="B176" s="187"/>
      <c r="C176" s="187"/>
      <c r="D176" s="192"/>
      <c r="E176" s="191"/>
      <c r="F176" s="191"/>
      <c r="G176" s="191"/>
      <c r="H176" s="191"/>
      <c r="I176" s="191"/>
      <c r="J176" s="191"/>
      <c r="K176" s="191"/>
      <c r="L176" s="191"/>
      <c r="M176" s="191"/>
      <c r="N176" s="190"/>
      <c r="O176" s="189"/>
      <c r="P176" s="189"/>
      <c r="Q176" s="212"/>
      <c r="R176" s="209"/>
      <c r="S176" s="209"/>
      <c r="T176" s="209"/>
      <c r="U176" s="209"/>
      <c r="V176" s="209"/>
      <c r="W176" s="209"/>
    </row>
    <row r="177" spans="1:257" s="208" customFormat="1" x14ac:dyDescent="0.25">
      <c r="A177" s="187"/>
      <c r="B177" s="187"/>
      <c r="C177" s="187"/>
      <c r="D177" s="192"/>
      <c r="E177" s="191"/>
      <c r="F177" s="191"/>
      <c r="G177" s="191"/>
      <c r="H177" s="191"/>
      <c r="I177" s="191"/>
      <c r="J177" s="191"/>
      <c r="K177" s="191"/>
      <c r="L177" s="191"/>
      <c r="M177" s="191"/>
      <c r="N177" s="190"/>
      <c r="O177" s="189"/>
      <c r="P177" s="189"/>
      <c r="Q177" s="212"/>
      <c r="R177" s="209"/>
      <c r="S177" s="209"/>
      <c r="T177" s="209"/>
      <c r="U177" s="209"/>
      <c r="V177" s="209"/>
      <c r="W177" s="209"/>
    </row>
    <row r="178" spans="1:257" s="208" customFormat="1" x14ac:dyDescent="0.25">
      <c r="A178" s="187"/>
      <c r="B178" s="187"/>
      <c r="C178" s="187"/>
      <c r="D178" s="192"/>
      <c r="E178" s="191"/>
      <c r="F178" s="191"/>
      <c r="G178" s="191"/>
      <c r="H178" s="191"/>
      <c r="I178" s="191"/>
      <c r="J178" s="191"/>
      <c r="K178" s="191"/>
      <c r="L178" s="191"/>
      <c r="M178" s="191"/>
      <c r="N178" s="190"/>
      <c r="O178" s="189"/>
      <c r="P178" s="189"/>
      <c r="Q178" s="212"/>
      <c r="R178" s="209"/>
      <c r="S178" s="209"/>
      <c r="T178" s="209"/>
      <c r="U178" s="209"/>
      <c r="V178" s="209"/>
      <c r="W178" s="209"/>
    </row>
    <row r="179" spans="1:257" s="208" customFormat="1" x14ac:dyDescent="0.25">
      <c r="A179" s="187"/>
      <c r="B179" s="187"/>
      <c r="C179" s="187"/>
      <c r="D179" s="192"/>
      <c r="E179" s="191"/>
      <c r="F179" s="191"/>
      <c r="G179" s="191"/>
      <c r="H179" s="191"/>
      <c r="I179" s="191"/>
      <c r="J179" s="191"/>
      <c r="K179" s="191"/>
      <c r="L179" s="191"/>
      <c r="M179" s="191"/>
      <c r="N179" s="190"/>
      <c r="O179" s="189"/>
      <c r="P179" s="189"/>
      <c r="Q179" s="212"/>
      <c r="R179" s="209"/>
      <c r="S179" s="209"/>
      <c r="T179" s="209"/>
      <c r="U179" s="209"/>
      <c r="V179" s="209"/>
      <c r="W179" s="209"/>
    </row>
    <row r="180" spans="1:257" s="208" customFormat="1" x14ac:dyDescent="0.25">
      <c r="A180" s="187"/>
      <c r="B180" s="187"/>
      <c r="C180" s="187"/>
      <c r="D180" s="192"/>
      <c r="E180" s="191"/>
      <c r="F180" s="191"/>
      <c r="G180" s="191"/>
      <c r="H180" s="191"/>
      <c r="I180" s="191"/>
      <c r="J180" s="191"/>
      <c r="K180" s="191"/>
      <c r="L180" s="191"/>
      <c r="M180" s="191"/>
      <c r="N180" s="190"/>
      <c r="O180" s="189"/>
      <c r="P180" s="189"/>
      <c r="Q180" s="212"/>
      <c r="R180" s="209"/>
      <c r="S180" s="209"/>
      <c r="T180" s="209"/>
      <c r="U180" s="209"/>
      <c r="V180" s="209"/>
      <c r="W180" s="209"/>
    </row>
    <row r="181" spans="1:257" s="208" customFormat="1" x14ac:dyDescent="0.25">
      <c r="A181" s="187"/>
      <c r="B181" s="187"/>
      <c r="C181" s="187"/>
      <c r="D181" s="192"/>
      <c r="E181" s="191"/>
      <c r="F181" s="191"/>
      <c r="G181" s="191"/>
      <c r="H181" s="191"/>
      <c r="I181" s="191"/>
      <c r="J181" s="191"/>
      <c r="K181" s="191"/>
      <c r="L181" s="191"/>
      <c r="M181" s="191"/>
      <c r="N181" s="190"/>
      <c r="O181" s="189"/>
      <c r="P181" s="189"/>
      <c r="Q181" s="212"/>
      <c r="R181" s="209"/>
      <c r="S181" s="209"/>
      <c r="T181" s="209"/>
      <c r="U181" s="209"/>
      <c r="V181" s="209"/>
      <c r="W181" s="209"/>
    </row>
    <row r="182" spans="1:257" s="208" customFormat="1" x14ac:dyDescent="0.25">
      <c r="A182" s="187"/>
      <c r="B182" s="187"/>
      <c r="C182" s="187"/>
      <c r="D182" s="192"/>
      <c r="E182" s="191"/>
      <c r="F182" s="191"/>
      <c r="G182" s="191"/>
      <c r="H182" s="191"/>
      <c r="I182" s="191"/>
      <c r="J182" s="191"/>
      <c r="K182" s="191"/>
      <c r="L182" s="191"/>
      <c r="M182" s="191"/>
      <c r="N182" s="190"/>
      <c r="O182" s="189"/>
      <c r="P182" s="189"/>
      <c r="Q182" s="212"/>
      <c r="R182" s="209"/>
      <c r="S182" s="209"/>
      <c r="T182" s="209"/>
      <c r="U182" s="209"/>
      <c r="V182" s="209"/>
      <c r="W182" s="209"/>
    </row>
    <row r="183" spans="1:257" s="208" customFormat="1" x14ac:dyDescent="0.25">
      <c r="A183" s="187"/>
      <c r="B183" s="187"/>
      <c r="C183" s="187"/>
      <c r="D183" s="192"/>
      <c r="E183" s="191"/>
      <c r="F183" s="191"/>
      <c r="G183" s="191"/>
      <c r="H183" s="191"/>
      <c r="I183" s="191"/>
      <c r="J183" s="191"/>
      <c r="K183" s="191"/>
      <c r="L183" s="191"/>
      <c r="M183" s="191"/>
      <c r="N183" s="190"/>
      <c r="O183" s="189"/>
      <c r="P183" s="189"/>
      <c r="Q183" s="212"/>
      <c r="R183" s="209"/>
      <c r="S183" s="209"/>
      <c r="T183" s="209"/>
      <c r="U183" s="209"/>
      <c r="V183" s="209"/>
      <c r="W183" s="209"/>
    </row>
    <row r="184" spans="1:257" s="208" customFormat="1" x14ac:dyDescent="0.25">
      <c r="A184" s="187"/>
      <c r="B184" s="187"/>
      <c r="C184" s="187"/>
      <c r="D184" s="192"/>
      <c r="E184" s="191"/>
      <c r="F184" s="191"/>
      <c r="G184" s="191"/>
      <c r="H184" s="191"/>
      <c r="I184" s="191"/>
      <c r="J184" s="191"/>
      <c r="K184" s="191"/>
      <c r="L184" s="191"/>
      <c r="M184" s="191"/>
      <c r="N184" s="190"/>
      <c r="O184" s="189"/>
      <c r="P184" s="189"/>
      <c r="Q184" s="212"/>
      <c r="R184" s="209"/>
      <c r="S184" s="209"/>
      <c r="T184" s="209"/>
      <c r="U184" s="209"/>
      <c r="V184" s="209"/>
      <c r="W184" s="209"/>
    </row>
    <row r="185" spans="1:257" s="208" customFormat="1" x14ac:dyDescent="0.25">
      <c r="A185" s="187"/>
      <c r="B185" s="187"/>
      <c r="C185" s="187"/>
      <c r="D185" s="192"/>
      <c r="E185" s="191"/>
      <c r="F185" s="191"/>
      <c r="G185" s="191"/>
      <c r="H185" s="191"/>
      <c r="I185" s="191"/>
      <c r="J185" s="191"/>
      <c r="K185" s="191"/>
      <c r="L185" s="191"/>
      <c r="M185" s="191"/>
      <c r="N185" s="190"/>
      <c r="O185" s="189"/>
      <c r="P185" s="189"/>
      <c r="Q185" s="212"/>
      <c r="R185" s="209"/>
      <c r="S185" s="209"/>
      <c r="T185" s="209"/>
      <c r="U185" s="209"/>
      <c r="V185" s="209"/>
      <c r="W185" s="209"/>
    </row>
    <row r="186" spans="1:257" x14ac:dyDescent="0.25">
      <c r="Q186" s="212"/>
      <c r="R186" s="209"/>
      <c r="S186" s="209"/>
      <c r="T186" s="209"/>
      <c r="U186" s="209"/>
      <c r="V186" s="209"/>
      <c r="W186" s="209"/>
      <c r="X186" s="208"/>
      <c r="Y186" s="208"/>
      <c r="Z186" s="208"/>
      <c r="AA186" s="208"/>
      <c r="AB186" s="208"/>
      <c r="AC186" s="208"/>
      <c r="AD186" s="208"/>
      <c r="AE186" s="208"/>
      <c r="AF186" s="208"/>
      <c r="AG186" s="208"/>
      <c r="AH186" s="208"/>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208"/>
      <c r="BD186" s="208"/>
      <c r="BE186" s="208"/>
      <c r="BF186" s="208"/>
      <c r="BG186" s="208"/>
      <c r="BH186" s="208"/>
      <c r="BI186" s="208"/>
      <c r="BJ186" s="208"/>
      <c r="BK186" s="208"/>
      <c r="BL186" s="208"/>
      <c r="BM186" s="208"/>
      <c r="BN186" s="208"/>
      <c r="BO186" s="208"/>
      <c r="BP186" s="208"/>
      <c r="BQ186" s="208"/>
      <c r="BR186" s="208"/>
      <c r="BS186" s="208"/>
      <c r="BT186" s="208"/>
      <c r="BU186" s="208"/>
      <c r="BV186" s="208"/>
      <c r="BW186" s="208"/>
      <c r="BX186" s="208"/>
      <c r="BY186" s="208"/>
      <c r="BZ186" s="208"/>
      <c r="CA186" s="208"/>
      <c r="CB186" s="208"/>
      <c r="CC186" s="208"/>
      <c r="CD186" s="208"/>
      <c r="CE186" s="208"/>
      <c r="CF186" s="208"/>
      <c r="CG186" s="208"/>
      <c r="CH186" s="208"/>
      <c r="CI186" s="208"/>
      <c r="CJ186" s="208"/>
      <c r="CK186" s="208"/>
      <c r="CL186" s="208"/>
      <c r="CM186" s="208"/>
      <c r="CN186" s="208"/>
      <c r="CO186" s="208"/>
      <c r="CP186" s="208"/>
      <c r="CQ186" s="208"/>
      <c r="CR186" s="208"/>
      <c r="CS186" s="208"/>
      <c r="CT186" s="208"/>
      <c r="CU186" s="208"/>
      <c r="CV186" s="208"/>
      <c r="CW186" s="208"/>
      <c r="CX186" s="208"/>
      <c r="CY186" s="208"/>
      <c r="CZ186" s="208"/>
      <c r="DA186" s="208"/>
      <c r="DB186" s="208"/>
      <c r="DC186" s="208"/>
      <c r="DD186" s="208"/>
      <c r="DE186" s="208"/>
      <c r="DF186" s="208"/>
      <c r="DG186" s="208"/>
      <c r="DH186" s="208"/>
      <c r="DI186" s="208"/>
      <c r="DJ186" s="208"/>
      <c r="DK186" s="208"/>
      <c r="DL186" s="208"/>
      <c r="DM186" s="208"/>
      <c r="DN186" s="208"/>
      <c r="DO186" s="208"/>
      <c r="DP186" s="208"/>
      <c r="DQ186" s="208"/>
      <c r="DR186" s="208"/>
      <c r="DS186" s="208"/>
      <c r="DT186" s="208"/>
      <c r="DU186" s="208"/>
      <c r="DV186" s="208"/>
      <c r="DW186" s="208"/>
      <c r="DX186" s="208"/>
      <c r="DY186" s="208"/>
      <c r="DZ186" s="208"/>
      <c r="EA186" s="208"/>
      <c r="EB186" s="208"/>
      <c r="EC186" s="208"/>
      <c r="ED186" s="208"/>
      <c r="EE186" s="208"/>
      <c r="EF186" s="208"/>
      <c r="EG186" s="208"/>
      <c r="EH186" s="208"/>
      <c r="EI186" s="208"/>
      <c r="EJ186" s="208"/>
      <c r="EK186" s="208"/>
      <c r="EL186" s="208"/>
      <c r="EM186" s="208"/>
      <c r="EN186" s="208"/>
      <c r="EO186" s="208"/>
      <c r="EP186" s="208"/>
      <c r="EQ186" s="208"/>
      <c r="ER186" s="208"/>
      <c r="ES186" s="208"/>
      <c r="ET186" s="208"/>
      <c r="EU186" s="208"/>
      <c r="EV186" s="208"/>
      <c r="EW186" s="208"/>
      <c r="EX186" s="208"/>
      <c r="EY186" s="208"/>
      <c r="EZ186" s="208"/>
      <c r="FA186" s="208"/>
      <c r="FB186" s="208"/>
      <c r="FC186" s="208"/>
      <c r="FD186" s="208"/>
      <c r="FE186" s="208"/>
      <c r="FF186" s="208"/>
      <c r="FG186" s="208"/>
      <c r="FH186" s="208"/>
      <c r="FI186" s="208"/>
      <c r="FJ186" s="208"/>
      <c r="FK186" s="208"/>
      <c r="FL186" s="208"/>
      <c r="FM186" s="208"/>
      <c r="FN186" s="208"/>
      <c r="FO186" s="208"/>
      <c r="FP186" s="208"/>
      <c r="FQ186" s="208"/>
      <c r="FR186" s="208"/>
      <c r="FS186" s="208"/>
      <c r="FT186" s="208"/>
      <c r="FU186" s="208"/>
      <c r="FV186" s="208"/>
      <c r="FW186" s="208"/>
      <c r="FX186" s="208"/>
      <c r="FY186" s="208"/>
      <c r="FZ186" s="208"/>
      <c r="GA186" s="208"/>
      <c r="GB186" s="208"/>
      <c r="GC186" s="208"/>
      <c r="GD186" s="208"/>
      <c r="GE186" s="208"/>
      <c r="GF186" s="208"/>
      <c r="GG186" s="208"/>
      <c r="GH186" s="208"/>
      <c r="GI186" s="208"/>
      <c r="GJ186" s="208"/>
      <c r="GK186" s="208"/>
      <c r="GL186" s="208"/>
      <c r="GM186" s="208"/>
      <c r="GN186" s="208"/>
      <c r="GO186" s="208"/>
      <c r="GP186" s="208"/>
      <c r="GQ186" s="208"/>
      <c r="GR186" s="208"/>
      <c r="GS186" s="208"/>
      <c r="GT186" s="208"/>
      <c r="GU186" s="208"/>
      <c r="GV186" s="208"/>
      <c r="GW186" s="208"/>
      <c r="GX186" s="208"/>
      <c r="GY186" s="208"/>
      <c r="GZ186" s="208"/>
      <c r="HA186" s="208"/>
      <c r="HB186" s="208"/>
      <c r="HC186" s="208"/>
      <c r="HD186" s="208"/>
      <c r="HE186" s="208"/>
      <c r="HF186" s="208"/>
      <c r="HG186" s="208"/>
      <c r="HH186" s="208"/>
      <c r="HI186" s="208"/>
      <c r="HJ186" s="208"/>
      <c r="HK186" s="208"/>
      <c r="HL186" s="208"/>
      <c r="HM186" s="208"/>
      <c r="HN186" s="208"/>
      <c r="HO186" s="208"/>
      <c r="HP186" s="208"/>
      <c r="HQ186" s="208"/>
      <c r="HR186" s="208"/>
      <c r="HS186" s="208"/>
      <c r="HT186" s="208"/>
      <c r="HU186" s="208"/>
      <c r="HV186" s="208"/>
      <c r="HW186" s="208"/>
      <c r="HX186" s="208"/>
      <c r="HY186" s="208"/>
      <c r="HZ186" s="208"/>
      <c r="IA186" s="208"/>
      <c r="IB186" s="208"/>
      <c r="IC186" s="208"/>
      <c r="ID186" s="208"/>
      <c r="IE186" s="208"/>
      <c r="IF186" s="208"/>
      <c r="IG186" s="208"/>
      <c r="IH186" s="208"/>
      <c r="II186" s="208"/>
      <c r="IJ186" s="208"/>
      <c r="IK186" s="208"/>
      <c r="IL186" s="208"/>
      <c r="IM186" s="208"/>
      <c r="IN186" s="208"/>
      <c r="IO186" s="208"/>
      <c r="IP186" s="208"/>
      <c r="IQ186" s="208"/>
      <c r="IR186" s="208"/>
      <c r="IS186" s="208"/>
      <c r="IT186" s="208"/>
      <c r="IU186" s="208"/>
      <c r="IV186" s="208"/>
      <c r="IW186" s="208"/>
    </row>
    <row r="187" spans="1:257" s="208" customFormat="1" x14ac:dyDescent="0.25">
      <c r="A187" s="187"/>
      <c r="B187" s="187"/>
      <c r="C187" s="187"/>
      <c r="D187" s="192"/>
      <c r="E187" s="191"/>
      <c r="F187" s="191"/>
      <c r="G187" s="191"/>
      <c r="H187" s="191"/>
      <c r="I187" s="191"/>
      <c r="J187" s="191"/>
      <c r="K187" s="191"/>
      <c r="L187" s="191"/>
      <c r="M187" s="191"/>
      <c r="N187" s="190"/>
      <c r="O187" s="189"/>
      <c r="P187" s="189"/>
      <c r="Q187" s="193"/>
      <c r="R187" s="188"/>
      <c r="S187" s="188"/>
      <c r="T187" s="188"/>
      <c r="U187" s="188"/>
      <c r="V187" s="188"/>
      <c r="W187" s="188"/>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7"/>
      <c r="AY187" s="187"/>
      <c r="AZ187" s="187"/>
      <c r="BA187" s="187"/>
      <c r="BB187" s="187"/>
      <c r="BC187" s="187"/>
      <c r="BD187" s="187"/>
      <c r="BE187" s="187"/>
      <c r="BF187" s="187"/>
      <c r="BG187" s="187"/>
      <c r="BH187" s="187"/>
      <c r="BI187" s="187"/>
      <c r="BJ187" s="187"/>
      <c r="BK187" s="187"/>
      <c r="BL187" s="187"/>
      <c r="BM187" s="187"/>
      <c r="BN187" s="187"/>
      <c r="BO187" s="187"/>
      <c r="BP187" s="187"/>
      <c r="BQ187" s="187"/>
      <c r="BR187" s="187"/>
      <c r="BS187" s="187"/>
      <c r="BT187" s="187"/>
      <c r="BU187" s="187"/>
      <c r="BV187" s="187"/>
      <c r="BW187" s="187"/>
      <c r="BX187" s="187"/>
      <c r="BY187" s="187"/>
      <c r="BZ187" s="187"/>
      <c r="CA187" s="187"/>
      <c r="CB187" s="187"/>
      <c r="CC187" s="187"/>
      <c r="CD187" s="187"/>
      <c r="CE187" s="187"/>
      <c r="CF187" s="187"/>
      <c r="CG187" s="187"/>
      <c r="CH187" s="187"/>
      <c r="CI187" s="187"/>
      <c r="CJ187" s="187"/>
      <c r="CK187" s="187"/>
      <c r="CL187" s="187"/>
      <c r="CM187" s="187"/>
      <c r="CN187" s="187"/>
      <c r="CO187" s="187"/>
      <c r="CP187" s="187"/>
      <c r="CQ187" s="187"/>
      <c r="CR187" s="187"/>
      <c r="CS187" s="187"/>
      <c r="CT187" s="187"/>
      <c r="CU187" s="187"/>
      <c r="CV187" s="187"/>
      <c r="CW187" s="187"/>
      <c r="CX187" s="187"/>
      <c r="CY187" s="187"/>
      <c r="CZ187" s="187"/>
      <c r="DA187" s="187"/>
      <c r="DB187" s="187"/>
      <c r="DC187" s="187"/>
      <c r="DD187" s="187"/>
      <c r="DE187" s="187"/>
      <c r="DF187" s="187"/>
      <c r="DG187" s="187"/>
      <c r="DH187" s="187"/>
      <c r="DI187" s="187"/>
      <c r="DJ187" s="187"/>
      <c r="DK187" s="187"/>
      <c r="DL187" s="187"/>
      <c r="DM187" s="187"/>
      <c r="DN187" s="187"/>
      <c r="DO187" s="187"/>
      <c r="DP187" s="187"/>
      <c r="DQ187" s="187"/>
      <c r="DR187" s="187"/>
      <c r="DS187" s="187"/>
      <c r="DT187" s="187"/>
      <c r="DU187" s="187"/>
      <c r="DV187" s="187"/>
      <c r="DW187" s="187"/>
      <c r="DX187" s="187"/>
      <c r="DY187" s="187"/>
      <c r="DZ187" s="187"/>
      <c r="EA187" s="187"/>
      <c r="EB187" s="187"/>
      <c r="EC187" s="187"/>
      <c r="ED187" s="187"/>
      <c r="EE187" s="187"/>
      <c r="EF187" s="187"/>
      <c r="EG187" s="187"/>
      <c r="EH187" s="187"/>
      <c r="EI187" s="187"/>
      <c r="EJ187" s="187"/>
      <c r="EK187" s="187"/>
      <c r="EL187" s="187"/>
      <c r="EM187" s="187"/>
      <c r="EN187" s="187"/>
      <c r="EO187" s="187"/>
      <c r="EP187" s="187"/>
      <c r="EQ187" s="187"/>
      <c r="ER187" s="187"/>
      <c r="ES187" s="187"/>
      <c r="ET187" s="187"/>
      <c r="EU187" s="187"/>
      <c r="EV187" s="187"/>
      <c r="EW187" s="187"/>
      <c r="EX187" s="187"/>
      <c r="EY187" s="187"/>
      <c r="EZ187" s="187"/>
      <c r="FA187" s="187"/>
      <c r="FB187" s="187"/>
      <c r="FC187" s="187"/>
      <c r="FD187" s="187"/>
      <c r="FE187" s="187"/>
      <c r="FF187" s="187"/>
      <c r="FG187" s="187"/>
      <c r="FH187" s="187"/>
      <c r="FI187" s="187"/>
      <c r="FJ187" s="187"/>
      <c r="FK187" s="187"/>
      <c r="FL187" s="187"/>
      <c r="FM187" s="187"/>
      <c r="FN187" s="187"/>
      <c r="FO187" s="187"/>
      <c r="FP187" s="187"/>
      <c r="FQ187" s="187"/>
      <c r="FR187" s="187"/>
      <c r="FS187" s="187"/>
      <c r="FT187" s="187"/>
      <c r="FU187" s="187"/>
      <c r="FV187" s="187"/>
      <c r="FW187" s="187"/>
      <c r="FX187" s="187"/>
      <c r="FY187" s="187"/>
      <c r="FZ187" s="187"/>
      <c r="GA187" s="187"/>
      <c r="GB187" s="187"/>
      <c r="GC187" s="187"/>
      <c r="GD187" s="187"/>
      <c r="GE187" s="187"/>
      <c r="GF187" s="187"/>
      <c r="GG187" s="187"/>
      <c r="GH187" s="187"/>
      <c r="GI187" s="187"/>
      <c r="GJ187" s="187"/>
      <c r="GK187" s="187"/>
      <c r="GL187" s="187"/>
      <c r="GM187" s="187"/>
      <c r="GN187" s="187"/>
      <c r="GO187" s="187"/>
      <c r="GP187" s="187"/>
      <c r="GQ187" s="187"/>
      <c r="GR187" s="187"/>
      <c r="GS187" s="187"/>
      <c r="GT187" s="187"/>
      <c r="GU187" s="187"/>
      <c r="GV187" s="187"/>
      <c r="GW187" s="187"/>
      <c r="GX187" s="187"/>
      <c r="GY187" s="187"/>
      <c r="GZ187" s="187"/>
      <c r="HA187" s="187"/>
      <c r="HB187" s="187"/>
      <c r="HC187" s="187"/>
      <c r="HD187" s="187"/>
      <c r="HE187" s="187"/>
      <c r="HF187" s="187"/>
      <c r="HG187" s="187"/>
      <c r="HH187" s="187"/>
      <c r="HI187" s="187"/>
      <c r="HJ187" s="187"/>
      <c r="HK187" s="187"/>
      <c r="HL187" s="187"/>
      <c r="HM187" s="187"/>
      <c r="HN187" s="187"/>
      <c r="HO187" s="187"/>
      <c r="HP187" s="187"/>
      <c r="HQ187" s="187"/>
      <c r="HR187" s="187"/>
      <c r="HS187" s="187"/>
      <c r="HT187" s="187"/>
      <c r="HU187" s="187"/>
      <c r="HV187" s="187"/>
      <c r="HW187" s="187"/>
      <c r="HX187" s="187"/>
      <c r="HY187" s="187"/>
      <c r="HZ187" s="187"/>
      <c r="IA187" s="187"/>
      <c r="IB187" s="187"/>
      <c r="IC187" s="187"/>
      <c r="ID187" s="187"/>
      <c r="IE187" s="187"/>
      <c r="IF187" s="187"/>
      <c r="IG187" s="187"/>
      <c r="IH187" s="187"/>
      <c r="II187" s="187"/>
      <c r="IJ187" s="187"/>
      <c r="IK187" s="187"/>
      <c r="IL187" s="187"/>
      <c r="IM187" s="187"/>
      <c r="IN187" s="187"/>
      <c r="IO187" s="187"/>
      <c r="IP187" s="187"/>
      <c r="IQ187" s="187"/>
      <c r="IR187" s="187"/>
      <c r="IS187" s="187"/>
      <c r="IT187" s="187"/>
      <c r="IU187" s="187"/>
      <c r="IV187" s="187"/>
      <c r="IW187" s="187"/>
    </row>
    <row r="188" spans="1:257" s="208" customFormat="1" x14ac:dyDescent="0.25">
      <c r="A188" s="187"/>
      <c r="B188" s="187"/>
      <c r="C188" s="187"/>
      <c r="D188" s="192"/>
      <c r="E188" s="191"/>
      <c r="F188" s="191"/>
      <c r="G188" s="191"/>
      <c r="H188" s="191"/>
      <c r="I188" s="191"/>
      <c r="J188" s="191"/>
      <c r="K188" s="191"/>
      <c r="L188" s="191"/>
      <c r="M188" s="191"/>
      <c r="N188" s="190"/>
      <c r="O188" s="189"/>
      <c r="P188" s="189"/>
      <c r="Q188" s="212"/>
      <c r="R188" s="209"/>
      <c r="S188" s="209"/>
      <c r="T188" s="209"/>
      <c r="U188" s="209"/>
      <c r="V188" s="209"/>
      <c r="W188" s="209"/>
    </row>
    <row r="189" spans="1:257" s="208" customFormat="1" x14ac:dyDescent="0.25">
      <c r="A189" s="187"/>
      <c r="B189" s="187"/>
      <c r="C189" s="187"/>
      <c r="D189" s="192"/>
      <c r="E189" s="191"/>
      <c r="F189" s="191"/>
      <c r="G189" s="191"/>
      <c r="H189" s="191"/>
      <c r="I189" s="191"/>
      <c r="J189" s="191"/>
      <c r="K189" s="191"/>
      <c r="L189" s="191"/>
      <c r="M189" s="191"/>
      <c r="N189" s="190"/>
      <c r="O189" s="189"/>
      <c r="P189" s="189"/>
      <c r="Q189" s="212"/>
      <c r="R189" s="209"/>
      <c r="S189" s="209"/>
      <c r="T189" s="209"/>
      <c r="U189" s="209"/>
      <c r="V189" s="209"/>
      <c r="W189" s="209"/>
    </row>
    <row r="190" spans="1:257" s="208" customFormat="1" x14ac:dyDescent="0.25">
      <c r="A190" s="187"/>
      <c r="B190" s="187"/>
      <c r="C190" s="187"/>
      <c r="D190" s="192"/>
      <c r="E190" s="191"/>
      <c r="F190" s="191"/>
      <c r="G190" s="191"/>
      <c r="H190" s="191"/>
      <c r="I190" s="191"/>
      <c r="J190" s="191"/>
      <c r="K190" s="191"/>
      <c r="L190" s="191"/>
      <c r="M190" s="191"/>
      <c r="N190" s="190"/>
      <c r="O190" s="189"/>
      <c r="P190" s="189"/>
      <c r="Q190" s="212"/>
      <c r="R190" s="209"/>
      <c r="S190" s="209"/>
      <c r="T190" s="209"/>
      <c r="U190" s="209"/>
      <c r="V190" s="209"/>
      <c r="W190" s="209"/>
    </row>
    <row r="191" spans="1:257" s="208" customFormat="1" x14ac:dyDescent="0.25">
      <c r="A191" s="187"/>
      <c r="B191" s="187"/>
      <c r="C191" s="187"/>
      <c r="D191" s="192"/>
      <c r="E191" s="191"/>
      <c r="F191" s="191"/>
      <c r="G191" s="191"/>
      <c r="H191" s="191"/>
      <c r="I191" s="191"/>
      <c r="J191" s="191"/>
      <c r="K191" s="191"/>
      <c r="L191" s="191"/>
      <c r="M191" s="191"/>
      <c r="N191" s="190"/>
      <c r="O191" s="189"/>
      <c r="P191" s="189"/>
      <c r="Q191" s="212"/>
      <c r="R191" s="209"/>
      <c r="S191" s="209"/>
      <c r="T191" s="209"/>
      <c r="U191" s="209"/>
      <c r="V191" s="209"/>
      <c r="W191" s="209"/>
    </row>
    <row r="192" spans="1:257" s="208" customFormat="1" x14ac:dyDescent="0.25">
      <c r="A192" s="187"/>
      <c r="B192" s="187"/>
      <c r="C192" s="187"/>
      <c r="D192" s="192"/>
      <c r="E192" s="191"/>
      <c r="F192" s="191"/>
      <c r="G192" s="191"/>
      <c r="H192" s="191"/>
      <c r="I192" s="191"/>
      <c r="J192" s="191"/>
      <c r="K192" s="191"/>
      <c r="L192" s="191"/>
      <c r="M192" s="191"/>
      <c r="N192" s="190"/>
      <c r="O192" s="189"/>
      <c r="P192" s="189"/>
      <c r="Q192" s="212"/>
      <c r="R192" s="209"/>
      <c r="S192" s="209"/>
      <c r="T192" s="209"/>
      <c r="U192" s="209"/>
      <c r="V192" s="209"/>
      <c r="W192" s="209"/>
    </row>
    <row r="193" spans="1:257" s="208" customFormat="1" x14ac:dyDescent="0.25">
      <c r="A193" s="187"/>
      <c r="B193" s="187"/>
      <c r="C193" s="187"/>
      <c r="D193" s="192"/>
      <c r="E193" s="191"/>
      <c r="F193" s="191"/>
      <c r="G193" s="191"/>
      <c r="H193" s="191"/>
      <c r="I193" s="191"/>
      <c r="J193" s="191"/>
      <c r="K193" s="191"/>
      <c r="L193" s="191"/>
      <c r="M193" s="191"/>
      <c r="N193" s="190"/>
      <c r="O193" s="189"/>
      <c r="P193" s="189"/>
      <c r="Q193" s="212"/>
      <c r="R193" s="209"/>
      <c r="S193" s="209"/>
      <c r="T193" s="209"/>
      <c r="U193" s="209"/>
      <c r="V193" s="209"/>
      <c r="W193" s="209"/>
    </row>
    <row r="194" spans="1:257" x14ac:dyDescent="0.25">
      <c r="Q194" s="212"/>
      <c r="R194" s="209"/>
      <c r="S194" s="209"/>
      <c r="T194" s="209"/>
      <c r="U194" s="209"/>
      <c r="V194" s="209"/>
      <c r="W194" s="209"/>
      <c r="X194" s="208"/>
      <c r="Y194" s="208"/>
      <c r="Z194" s="208"/>
      <c r="AA194" s="208"/>
      <c r="AB194" s="208"/>
      <c r="AC194" s="208"/>
      <c r="AD194" s="208"/>
      <c r="AE194" s="208"/>
      <c r="AF194" s="208"/>
      <c r="AG194" s="208"/>
      <c r="AH194" s="208"/>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208"/>
      <c r="BD194" s="208"/>
      <c r="BE194" s="208"/>
      <c r="BF194" s="208"/>
      <c r="BG194" s="208"/>
      <c r="BH194" s="208"/>
      <c r="BI194" s="208"/>
      <c r="BJ194" s="208"/>
      <c r="BK194" s="208"/>
      <c r="BL194" s="208"/>
      <c r="BM194" s="208"/>
      <c r="BN194" s="208"/>
      <c r="BO194" s="208"/>
      <c r="BP194" s="208"/>
      <c r="BQ194" s="208"/>
      <c r="BR194" s="208"/>
      <c r="BS194" s="208"/>
      <c r="BT194" s="208"/>
      <c r="BU194" s="208"/>
      <c r="BV194" s="208"/>
      <c r="BW194" s="208"/>
      <c r="BX194" s="208"/>
      <c r="BY194" s="208"/>
      <c r="BZ194" s="208"/>
      <c r="CA194" s="208"/>
      <c r="CB194" s="208"/>
      <c r="CC194" s="208"/>
      <c r="CD194" s="208"/>
      <c r="CE194" s="208"/>
      <c r="CF194" s="208"/>
      <c r="CG194" s="208"/>
      <c r="CH194" s="208"/>
      <c r="CI194" s="208"/>
      <c r="CJ194" s="208"/>
      <c r="CK194" s="208"/>
      <c r="CL194" s="208"/>
      <c r="CM194" s="208"/>
      <c r="CN194" s="208"/>
      <c r="CO194" s="208"/>
      <c r="CP194" s="208"/>
      <c r="CQ194" s="208"/>
      <c r="CR194" s="208"/>
      <c r="CS194" s="208"/>
      <c r="CT194" s="208"/>
      <c r="CU194" s="208"/>
      <c r="CV194" s="208"/>
      <c r="CW194" s="208"/>
      <c r="CX194" s="208"/>
      <c r="CY194" s="208"/>
      <c r="CZ194" s="208"/>
      <c r="DA194" s="208"/>
      <c r="DB194" s="208"/>
      <c r="DC194" s="208"/>
      <c r="DD194" s="208"/>
      <c r="DE194" s="208"/>
      <c r="DF194" s="208"/>
      <c r="DG194" s="208"/>
      <c r="DH194" s="208"/>
      <c r="DI194" s="208"/>
      <c r="DJ194" s="208"/>
      <c r="DK194" s="208"/>
      <c r="DL194" s="208"/>
      <c r="DM194" s="208"/>
      <c r="DN194" s="208"/>
      <c r="DO194" s="208"/>
      <c r="DP194" s="208"/>
      <c r="DQ194" s="208"/>
      <c r="DR194" s="208"/>
      <c r="DS194" s="208"/>
      <c r="DT194" s="208"/>
      <c r="DU194" s="208"/>
      <c r="DV194" s="208"/>
      <c r="DW194" s="208"/>
      <c r="DX194" s="208"/>
      <c r="DY194" s="208"/>
      <c r="DZ194" s="208"/>
      <c r="EA194" s="208"/>
      <c r="EB194" s="208"/>
      <c r="EC194" s="208"/>
      <c r="ED194" s="208"/>
      <c r="EE194" s="208"/>
      <c r="EF194" s="208"/>
      <c r="EG194" s="208"/>
      <c r="EH194" s="208"/>
      <c r="EI194" s="208"/>
      <c r="EJ194" s="208"/>
      <c r="EK194" s="208"/>
      <c r="EL194" s="208"/>
      <c r="EM194" s="208"/>
      <c r="EN194" s="208"/>
      <c r="EO194" s="208"/>
      <c r="EP194" s="208"/>
      <c r="EQ194" s="208"/>
      <c r="ER194" s="208"/>
      <c r="ES194" s="208"/>
      <c r="ET194" s="208"/>
      <c r="EU194" s="208"/>
      <c r="EV194" s="208"/>
      <c r="EW194" s="208"/>
      <c r="EX194" s="208"/>
      <c r="EY194" s="208"/>
      <c r="EZ194" s="208"/>
      <c r="FA194" s="208"/>
      <c r="FB194" s="208"/>
      <c r="FC194" s="208"/>
      <c r="FD194" s="208"/>
      <c r="FE194" s="208"/>
      <c r="FF194" s="208"/>
      <c r="FG194" s="208"/>
      <c r="FH194" s="208"/>
      <c r="FI194" s="208"/>
      <c r="FJ194" s="208"/>
      <c r="FK194" s="208"/>
      <c r="FL194" s="208"/>
      <c r="FM194" s="208"/>
      <c r="FN194" s="208"/>
      <c r="FO194" s="208"/>
      <c r="FP194" s="208"/>
      <c r="FQ194" s="208"/>
      <c r="FR194" s="208"/>
      <c r="FS194" s="208"/>
      <c r="FT194" s="208"/>
      <c r="FU194" s="208"/>
      <c r="FV194" s="208"/>
      <c r="FW194" s="208"/>
      <c r="FX194" s="208"/>
      <c r="FY194" s="208"/>
      <c r="FZ194" s="208"/>
      <c r="GA194" s="208"/>
      <c r="GB194" s="208"/>
      <c r="GC194" s="208"/>
      <c r="GD194" s="208"/>
      <c r="GE194" s="208"/>
      <c r="GF194" s="208"/>
      <c r="GG194" s="208"/>
      <c r="GH194" s="208"/>
      <c r="GI194" s="208"/>
      <c r="GJ194" s="208"/>
      <c r="GK194" s="208"/>
      <c r="GL194" s="208"/>
      <c r="GM194" s="208"/>
      <c r="GN194" s="208"/>
      <c r="GO194" s="208"/>
      <c r="GP194" s="208"/>
      <c r="GQ194" s="208"/>
      <c r="GR194" s="208"/>
      <c r="GS194" s="208"/>
      <c r="GT194" s="208"/>
      <c r="GU194" s="208"/>
      <c r="GV194" s="208"/>
      <c r="GW194" s="208"/>
      <c r="GX194" s="208"/>
      <c r="GY194" s="208"/>
      <c r="GZ194" s="208"/>
      <c r="HA194" s="208"/>
      <c r="HB194" s="208"/>
      <c r="HC194" s="208"/>
      <c r="HD194" s="208"/>
      <c r="HE194" s="208"/>
      <c r="HF194" s="208"/>
      <c r="HG194" s="208"/>
      <c r="HH194" s="208"/>
      <c r="HI194" s="208"/>
      <c r="HJ194" s="208"/>
      <c r="HK194" s="208"/>
      <c r="HL194" s="208"/>
      <c r="HM194" s="208"/>
      <c r="HN194" s="208"/>
      <c r="HO194" s="208"/>
      <c r="HP194" s="208"/>
      <c r="HQ194" s="208"/>
      <c r="HR194" s="208"/>
      <c r="HS194" s="208"/>
      <c r="HT194" s="208"/>
      <c r="HU194" s="208"/>
      <c r="HV194" s="208"/>
      <c r="HW194" s="208"/>
      <c r="HX194" s="208"/>
      <c r="HY194" s="208"/>
      <c r="HZ194" s="208"/>
      <c r="IA194" s="208"/>
      <c r="IB194" s="208"/>
      <c r="IC194" s="208"/>
      <c r="ID194" s="208"/>
      <c r="IE194" s="208"/>
      <c r="IF194" s="208"/>
      <c r="IG194" s="208"/>
      <c r="IH194" s="208"/>
      <c r="II194" s="208"/>
      <c r="IJ194" s="208"/>
      <c r="IK194" s="208"/>
      <c r="IL194" s="208"/>
      <c r="IM194" s="208"/>
      <c r="IN194" s="208"/>
      <c r="IO194" s="208"/>
      <c r="IP194" s="208"/>
      <c r="IQ194" s="208"/>
      <c r="IR194" s="208"/>
      <c r="IS194" s="208"/>
      <c r="IT194" s="208"/>
      <c r="IU194" s="208"/>
      <c r="IV194" s="208"/>
      <c r="IW194" s="208"/>
    </row>
    <row r="195" spans="1:257" s="195" customFormat="1" x14ac:dyDescent="0.25">
      <c r="A195" s="187"/>
      <c r="B195" s="187"/>
      <c r="C195" s="187"/>
      <c r="D195" s="192"/>
      <c r="E195" s="191"/>
      <c r="F195" s="191"/>
      <c r="G195" s="191"/>
      <c r="H195" s="191"/>
      <c r="I195" s="191"/>
      <c r="J195" s="191"/>
      <c r="K195" s="191"/>
      <c r="L195" s="191"/>
      <c r="M195" s="191"/>
      <c r="N195" s="190"/>
      <c r="O195" s="189"/>
      <c r="P195" s="189"/>
      <c r="Q195" s="193"/>
      <c r="R195" s="188"/>
      <c r="S195" s="188"/>
      <c r="T195" s="188"/>
      <c r="U195" s="188"/>
      <c r="V195" s="188"/>
      <c r="W195" s="188"/>
      <c r="X195" s="187"/>
      <c r="Y195" s="187"/>
      <c r="Z195" s="187"/>
      <c r="AA195" s="187"/>
      <c r="AB195" s="187"/>
      <c r="AC195" s="187"/>
      <c r="AD195" s="187"/>
      <c r="AE195" s="187"/>
      <c r="AF195" s="187"/>
      <c r="AG195" s="187"/>
      <c r="AH195" s="187"/>
      <c r="AI195" s="187"/>
      <c r="AJ195" s="187"/>
      <c r="AK195" s="187"/>
      <c r="AL195" s="187"/>
      <c r="AM195" s="187"/>
      <c r="AN195" s="187"/>
      <c r="AO195" s="187"/>
      <c r="AP195" s="187"/>
      <c r="AQ195" s="187"/>
      <c r="AR195" s="187"/>
      <c r="AS195" s="187"/>
      <c r="AT195" s="187"/>
      <c r="AU195" s="187"/>
      <c r="AV195" s="187"/>
      <c r="AW195" s="187"/>
      <c r="AX195" s="187"/>
      <c r="AY195" s="187"/>
      <c r="AZ195" s="187"/>
      <c r="BA195" s="187"/>
      <c r="BB195" s="187"/>
      <c r="BC195" s="187"/>
      <c r="BD195" s="187"/>
      <c r="BE195" s="187"/>
      <c r="BF195" s="187"/>
      <c r="BG195" s="187"/>
      <c r="BH195" s="187"/>
      <c r="BI195" s="187"/>
      <c r="BJ195" s="187"/>
      <c r="BK195" s="187"/>
      <c r="BL195" s="187"/>
      <c r="BM195" s="187"/>
      <c r="BN195" s="187"/>
      <c r="BO195" s="187"/>
      <c r="BP195" s="187"/>
      <c r="BQ195" s="187"/>
      <c r="BR195" s="187"/>
      <c r="BS195" s="187"/>
      <c r="BT195" s="187"/>
      <c r="BU195" s="187"/>
      <c r="BV195" s="187"/>
      <c r="BW195" s="187"/>
      <c r="BX195" s="187"/>
      <c r="BY195" s="187"/>
      <c r="BZ195" s="187"/>
      <c r="CA195" s="187"/>
      <c r="CB195" s="187"/>
      <c r="CC195" s="187"/>
      <c r="CD195" s="187"/>
      <c r="CE195" s="187"/>
      <c r="CF195" s="187"/>
      <c r="CG195" s="187"/>
      <c r="CH195" s="187"/>
      <c r="CI195" s="187"/>
      <c r="CJ195" s="187"/>
      <c r="CK195" s="187"/>
      <c r="CL195" s="187"/>
      <c r="CM195" s="187"/>
      <c r="CN195" s="187"/>
      <c r="CO195" s="187"/>
      <c r="CP195" s="187"/>
      <c r="CQ195" s="187"/>
      <c r="CR195" s="187"/>
      <c r="CS195" s="187"/>
      <c r="CT195" s="187"/>
      <c r="CU195" s="187"/>
      <c r="CV195" s="187"/>
      <c r="CW195" s="187"/>
      <c r="CX195" s="187"/>
      <c r="CY195" s="187"/>
      <c r="CZ195" s="187"/>
      <c r="DA195" s="187"/>
      <c r="DB195" s="187"/>
      <c r="DC195" s="187"/>
      <c r="DD195" s="187"/>
      <c r="DE195" s="187"/>
      <c r="DF195" s="187"/>
      <c r="DG195" s="187"/>
      <c r="DH195" s="187"/>
      <c r="DI195" s="187"/>
      <c r="DJ195" s="187"/>
      <c r="DK195" s="187"/>
      <c r="DL195" s="187"/>
      <c r="DM195" s="187"/>
      <c r="DN195" s="187"/>
      <c r="DO195" s="187"/>
      <c r="DP195" s="187"/>
      <c r="DQ195" s="187"/>
      <c r="DR195" s="187"/>
      <c r="DS195" s="187"/>
      <c r="DT195" s="187"/>
      <c r="DU195" s="187"/>
      <c r="DV195" s="187"/>
      <c r="DW195" s="187"/>
      <c r="DX195" s="187"/>
      <c r="DY195" s="187"/>
      <c r="DZ195" s="187"/>
      <c r="EA195" s="187"/>
      <c r="EB195" s="187"/>
      <c r="EC195" s="187"/>
      <c r="ED195" s="187"/>
      <c r="EE195" s="187"/>
      <c r="EF195" s="187"/>
      <c r="EG195" s="187"/>
      <c r="EH195" s="187"/>
      <c r="EI195" s="187"/>
      <c r="EJ195" s="187"/>
      <c r="EK195" s="187"/>
      <c r="EL195" s="187"/>
      <c r="EM195" s="187"/>
      <c r="EN195" s="187"/>
      <c r="EO195" s="187"/>
      <c r="EP195" s="187"/>
      <c r="EQ195" s="187"/>
      <c r="ER195" s="187"/>
      <c r="ES195" s="187"/>
      <c r="ET195" s="187"/>
      <c r="EU195" s="187"/>
      <c r="EV195" s="187"/>
      <c r="EW195" s="187"/>
      <c r="EX195" s="187"/>
      <c r="EY195" s="187"/>
      <c r="EZ195" s="187"/>
      <c r="FA195" s="187"/>
      <c r="FB195" s="187"/>
      <c r="FC195" s="187"/>
      <c r="FD195" s="187"/>
      <c r="FE195" s="187"/>
      <c r="FF195" s="187"/>
      <c r="FG195" s="187"/>
      <c r="FH195" s="187"/>
      <c r="FI195" s="187"/>
      <c r="FJ195" s="187"/>
      <c r="FK195" s="187"/>
      <c r="FL195" s="187"/>
      <c r="FM195" s="187"/>
      <c r="FN195" s="187"/>
      <c r="FO195" s="187"/>
      <c r="FP195" s="187"/>
      <c r="FQ195" s="187"/>
      <c r="FR195" s="187"/>
      <c r="FS195" s="187"/>
      <c r="FT195" s="187"/>
      <c r="FU195" s="187"/>
      <c r="FV195" s="187"/>
      <c r="FW195" s="187"/>
      <c r="FX195" s="187"/>
      <c r="FY195" s="187"/>
      <c r="FZ195" s="187"/>
      <c r="GA195" s="187"/>
      <c r="GB195" s="187"/>
      <c r="GC195" s="187"/>
      <c r="GD195" s="187"/>
      <c r="GE195" s="187"/>
      <c r="GF195" s="187"/>
      <c r="GG195" s="187"/>
      <c r="GH195" s="187"/>
      <c r="GI195" s="187"/>
      <c r="GJ195" s="187"/>
      <c r="GK195" s="187"/>
      <c r="GL195" s="187"/>
      <c r="GM195" s="187"/>
      <c r="GN195" s="187"/>
      <c r="GO195" s="187"/>
      <c r="GP195" s="187"/>
      <c r="GQ195" s="187"/>
      <c r="GR195" s="187"/>
      <c r="GS195" s="187"/>
      <c r="GT195" s="187"/>
      <c r="GU195" s="187"/>
      <c r="GV195" s="187"/>
      <c r="GW195" s="187"/>
      <c r="GX195" s="187"/>
      <c r="GY195" s="187"/>
      <c r="GZ195" s="187"/>
      <c r="HA195" s="187"/>
      <c r="HB195" s="187"/>
      <c r="HC195" s="187"/>
      <c r="HD195" s="187"/>
      <c r="HE195" s="187"/>
      <c r="HF195" s="187"/>
      <c r="HG195" s="187"/>
      <c r="HH195" s="187"/>
      <c r="HI195" s="187"/>
      <c r="HJ195" s="187"/>
      <c r="HK195" s="187"/>
      <c r="HL195" s="187"/>
      <c r="HM195" s="187"/>
      <c r="HN195" s="187"/>
      <c r="HO195" s="187"/>
      <c r="HP195" s="187"/>
      <c r="HQ195" s="187"/>
      <c r="HR195" s="187"/>
      <c r="HS195" s="187"/>
      <c r="HT195" s="187"/>
      <c r="HU195" s="187"/>
      <c r="HV195" s="187"/>
      <c r="HW195" s="187"/>
      <c r="HX195" s="187"/>
      <c r="HY195" s="187"/>
      <c r="HZ195" s="187"/>
      <c r="IA195" s="187"/>
      <c r="IB195" s="187"/>
      <c r="IC195" s="187"/>
      <c r="ID195" s="187"/>
      <c r="IE195" s="187"/>
      <c r="IF195" s="187"/>
      <c r="IG195" s="187"/>
      <c r="IH195" s="187"/>
      <c r="II195" s="187"/>
      <c r="IJ195" s="187"/>
      <c r="IK195" s="187"/>
      <c r="IL195" s="187"/>
      <c r="IM195" s="187"/>
      <c r="IN195" s="187"/>
      <c r="IO195" s="187"/>
      <c r="IP195" s="187"/>
      <c r="IQ195" s="187"/>
      <c r="IR195" s="187"/>
      <c r="IS195" s="187"/>
      <c r="IT195" s="187"/>
      <c r="IU195" s="187"/>
      <c r="IV195" s="187"/>
      <c r="IW195" s="187"/>
    </row>
    <row r="196" spans="1:257" s="195" customFormat="1" x14ac:dyDescent="0.25">
      <c r="A196" s="187"/>
      <c r="B196" s="187"/>
      <c r="C196" s="187"/>
      <c r="D196" s="192"/>
      <c r="E196" s="191"/>
      <c r="F196" s="191"/>
      <c r="G196" s="191"/>
      <c r="H196" s="191"/>
      <c r="I196" s="191"/>
      <c r="J196" s="191"/>
      <c r="K196" s="191"/>
      <c r="L196" s="191"/>
      <c r="M196" s="191"/>
      <c r="N196" s="190"/>
      <c r="O196" s="189"/>
      <c r="P196" s="189"/>
      <c r="Q196" s="211"/>
      <c r="R196" s="196"/>
      <c r="S196" s="196"/>
      <c r="T196" s="196"/>
      <c r="U196" s="196"/>
      <c r="V196" s="196"/>
      <c r="W196" s="196"/>
    </row>
    <row r="197" spans="1:257" s="195" customFormat="1" x14ac:dyDescent="0.25">
      <c r="A197" s="187"/>
      <c r="B197" s="187"/>
      <c r="C197" s="187"/>
      <c r="D197" s="192"/>
      <c r="E197" s="191"/>
      <c r="F197" s="191"/>
      <c r="G197" s="191"/>
      <c r="H197" s="191"/>
      <c r="I197" s="191"/>
      <c r="J197" s="191"/>
      <c r="K197" s="191"/>
      <c r="L197" s="191"/>
      <c r="M197" s="191"/>
      <c r="N197" s="190"/>
      <c r="O197" s="189"/>
      <c r="P197" s="189"/>
      <c r="Q197" s="211"/>
      <c r="R197" s="196"/>
      <c r="S197" s="196"/>
      <c r="T197" s="196"/>
      <c r="U197" s="196"/>
      <c r="V197" s="196"/>
      <c r="W197" s="196"/>
    </row>
    <row r="198" spans="1:257" s="195" customFormat="1" x14ac:dyDescent="0.25">
      <c r="A198" s="187"/>
      <c r="B198" s="187"/>
      <c r="C198" s="187"/>
      <c r="D198" s="192"/>
      <c r="E198" s="191"/>
      <c r="F198" s="191"/>
      <c r="G198" s="191"/>
      <c r="H198" s="191"/>
      <c r="I198" s="191"/>
      <c r="J198" s="191"/>
      <c r="K198" s="191"/>
      <c r="L198" s="191"/>
      <c r="M198" s="191"/>
      <c r="N198" s="190"/>
      <c r="O198" s="189"/>
      <c r="P198" s="189"/>
      <c r="Q198" s="207"/>
      <c r="R198" s="196"/>
      <c r="S198" s="196"/>
      <c r="T198" s="196"/>
      <c r="U198" s="196"/>
      <c r="V198" s="196"/>
      <c r="W198" s="196"/>
    </row>
    <row r="199" spans="1:257" s="195" customFormat="1" x14ac:dyDescent="0.25">
      <c r="A199" s="187"/>
      <c r="B199" s="187"/>
      <c r="C199" s="187"/>
      <c r="D199" s="192"/>
      <c r="E199" s="191"/>
      <c r="F199" s="191"/>
      <c r="G199" s="191"/>
      <c r="H199" s="191"/>
      <c r="I199" s="191"/>
      <c r="J199" s="191"/>
      <c r="K199" s="191"/>
      <c r="L199" s="191"/>
      <c r="M199" s="191"/>
      <c r="N199" s="190"/>
      <c r="O199" s="189"/>
      <c r="P199" s="189"/>
      <c r="Q199" s="211"/>
      <c r="R199" s="196"/>
      <c r="S199" s="196"/>
      <c r="T199" s="196"/>
      <c r="U199" s="196"/>
      <c r="V199" s="196"/>
      <c r="W199" s="196"/>
    </row>
    <row r="200" spans="1:257" s="208" customFormat="1" x14ac:dyDescent="0.25">
      <c r="A200" s="187"/>
      <c r="B200" s="187"/>
      <c r="C200" s="187"/>
      <c r="D200" s="192"/>
      <c r="E200" s="191"/>
      <c r="F200" s="191"/>
      <c r="G200" s="191"/>
      <c r="H200" s="191"/>
      <c r="I200" s="191"/>
      <c r="J200" s="191"/>
      <c r="K200" s="191"/>
      <c r="L200" s="191"/>
      <c r="M200" s="191"/>
      <c r="N200" s="190"/>
      <c r="O200" s="189"/>
      <c r="P200" s="189"/>
      <c r="Q200" s="197"/>
      <c r="R200" s="196"/>
      <c r="S200" s="196"/>
      <c r="T200" s="196"/>
      <c r="U200" s="196"/>
      <c r="V200" s="196"/>
      <c r="W200" s="196"/>
      <c r="X200" s="195"/>
      <c r="Y200" s="195"/>
      <c r="Z200" s="195"/>
      <c r="AA200" s="195"/>
      <c r="AB200" s="195"/>
      <c r="AC200" s="195"/>
      <c r="AD200" s="195"/>
      <c r="AE200" s="195"/>
      <c r="AF200" s="195"/>
      <c r="AG200" s="195"/>
      <c r="AH200" s="195"/>
      <c r="AI200" s="195"/>
      <c r="AJ200" s="195"/>
      <c r="AK200" s="195"/>
      <c r="AL200" s="195"/>
      <c r="AM200" s="195"/>
      <c r="AN200" s="195"/>
      <c r="AO200" s="195"/>
      <c r="AP200" s="195"/>
      <c r="AQ200" s="195"/>
      <c r="AR200" s="195"/>
      <c r="AS200" s="195"/>
      <c r="AT200" s="195"/>
      <c r="AU200" s="195"/>
      <c r="AV200" s="195"/>
      <c r="AW200" s="195"/>
      <c r="AX200" s="195"/>
      <c r="AY200" s="195"/>
      <c r="AZ200" s="195"/>
      <c r="BA200" s="195"/>
      <c r="BB200" s="195"/>
      <c r="BC200" s="195"/>
      <c r="BD200" s="195"/>
      <c r="BE200" s="195"/>
      <c r="BF200" s="195"/>
      <c r="BG200" s="195"/>
      <c r="BH200" s="195"/>
      <c r="BI200" s="195"/>
      <c r="BJ200" s="195"/>
      <c r="BK200" s="195"/>
      <c r="BL200" s="195"/>
      <c r="BM200" s="195"/>
      <c r="BN200" s="195"/>
      <c r="BO200" s="195"/>
      <c r="BP200" s="195"/>
      <c r="BQ200" s="195"/>
      <c r="BR200" s="195"/>
      <c r="BS200" s="195"/>
      <c r="BT200" s="195"/>
      <c r="BU200" s="195"/>
      <c r="BV200" s="195"/>
      <c r="BW200" s="195"/>
      <c r="BX200" s="195"/>
      <c r="BY200" s="195"/>
      <c r="BZ200" s="195"/>
      <c r="CA200" s="195"/>
      <c r="CB200" s="195"/>
      <c r="CC200" s="195"/>
      <c r="CD200" s="195"/>
      <c r="CE200" s="195"/>
      <c r="CF200" s="195"/>
      <c r="CG200" s="195"/>
      <c r="CH200" s="195"/>
      <c r="CI200" s="195"/>
      <c r="CJ200" s="195"/>
      <c r="CK200" s="195"/>
      <c r="CL200" s="195"/>
      <c r="CM200" s="195"/>
      <c r="CN200" s="195"/>
      <c r="CO200" s="195"/>
      <c r="CP200" s="195"/>
      <c r="CQ200" s="195"/>
      <c r="CR200" s="195"/>
      <c r="CS200" s="195"/>
      <c r="CT200" s="195"/>
      <c r="CU200" s="195"/>
      <c r="CV200" s="195"/>
      <c r="CW200" s="195"/>
      <c r="CX200" s="195"/>
      <c r="CY200" s="195"/>
      <c r="CZ200" s="195"/>
      <c r="DA200" s="195"/>
      <c r="DB200" s="195"/>
      <c r="DC200" s="195"/>
      <c r="DD200" s="195"/>
      <c r="DE200" s="195"/>
      <c r="DF200" s="195"/>
      <c r="DG200" s="195"/>
      <c r="DH200" s="195"/>
      <c r="DI200" s="195"/>
      <c r="DJ200" s="195"/>
      <c r="DK200" s="195"/>
      <c r="DL200" s="195"/>
      <c r="DM200" s="195"/>
      <c r="DN200" s="195"/>
      <c r="DO200" s="195"/>
      <c r="DP200" s="195"/>
      <c r="DQ200" s="195"/>
      <c r="DR200" s="195"/>
      <c r="DS200" s="195"/>
      <c r="DT200" s="195"/>
      <c r="DU200" s="195"/>
      <c r="DV200" s="195"/>
      <c r="DW200" s="195"/>
      <c r="DX200" s="195"/>
      <c r="DY200" s="195"/>
      <c r="DZ200" s="195"/>
      <c r="EA200" s="195"/>
      <c r="EB200" s="195"/>
      <c r="EC200" s="195"/>
      <c r="ED200" s="195"/>
      <c r="EE200" s="195"/>
      <c r="EF200" s="195"/>
      <c r="EG200" s="195"/>
      <c r="EH200" s="195"/>
      <c r="EI200" s="195"/>
      <c r="EJ200" s="195"/>
      <c r="EK200" s="195"/>
      <c r="EL200" s="195"/>
      <c r="EM200" s="195"/>
      <c r="EN200" s="195"/>
      <c r="EO200" s="195"/>
      <c r="EP200" s="195"/>
      <c r="EQ200" s="195"/>
      <c r="ER200" s="195"/>
      <c r="ES200" s="195"/>
      <c r="ET200" s="195"/>
      <c r="EU200" s="195"/>
      <c r="EV200" s="195"/>
      <c r="EW200" s="195"/>
      <c r="EX200" s="195"/>
      <c r="EY200" s="195"/>
      <c r="EZ200" s="195"/>
      <c r="FA200" s="195"/>
      <c r="FB200" s="195"/>
      <c r="FC200" s="195"/>
      <c r="FD200" s="195"/>
      <c r="FE200" s="195"/>
      <c r="FF200" s="195"/>
      <c r="FG200" s="195"/>
      <c r="FH200" s="195"/>
      <c r="FI200" s="195"/>
      <c r="FJ200" s="195"/>
      <c r="FK200" s="195"/>
      <c r="FL200" s="195"/>
      <c r="FM200" s="195"/>
      <c r="FN200" s="195"/>
      <c r="FO200" s="195"/>
      <c r="FP200" s="195"/>
      <c r="FQ200" s="195"/>
      <c r="FR200" s="195"/>
      <c r="FS200" s="195"/>
      <c r="FT200" s="195"/>
      <c r="FU200" s="195"/>
      <c r="FV200" s="195"/>
      <c r="FW200" s="195"/>
      <c r="FX200" s="195"/>
      <c r="FY200" s="195"/>
      <c r="FZ200" s="195"/>
      <c r="GA200" s="195"/>
      <c r="GB200" s="195"/>
      <c r="GC200" s="195"/>
      <c r="GD200" s="195"/>
      <c r="GE200" s="195"/>
      <c r="GF200" s="195"/>
      <c r="GG200" s="195"/>
      <c r="GH200" s="195"/>
      <c r="GI200" s="195"/>
      <c r="GJ200" s="195"/>
      <c r="GK200" s="195"/>
      <c r="GL200" s="195"/>
      <c r="GM200" s="195"/>
      <c r="GN200" s="195"/>
      <c r="GO200" s="195"/>
      <c r="GP200" s="195"/>
      <c r="GQ200" s="195"/>
      <c r="GR200" s="195"/>
      <c r="GS200" s="195"/>
      <c r="GT200" s="195"/>
      <c r="GU200" s="195"/>
      <c r="GV200" s="195"/>
      <c r="GW200" s="195"/>
      <c r="GX200" s="195"/>
      <c r="GY200" s="195"/>
      <c r="GZ200" s="195"/>
      <c r="HA200" s="195"/>
      <c r="HB200" s="195"/>
      <c r="HC200" s="195"/>
      <c r="HD200" s="195"/>
      <c r="HE200" s="195"/>
      <c r="HF200" s="195"/>
      <c r="HG200" s="195"/>
      <c r="HH200" s="195"/>
      <c r="HI200" s="195"/>
      <c r="HJ200" s="195"/>
      <c r="HK200" s="195"/>
      <c r="HL200" s="195"/>
      <c r="HM200" s="195"/>
      <c r="HN200" s="195"/>
      <c r="HO200" s="195"/>
      <c r="HP200" s="195"/>
      <c r="HQ200" s="195"/>
      <c r="HR200" s="195"/>
      <c r="HS200" s="195"/>
      <c r="HT200" s="195"/>
      <c r="HU200" s="195"/>
      <c r="HV200" s="195"/>
      <c r="HW200" s="195"/>
      <c r="HX200" s="195"/>
      <c r="HY200" s="195"/>
      <c r="HZ200" s="195"/>
      <c r="IA200" s="195"/>
      <c r="IB200" s="195"/>
      <c r="IC200" s="195"/>
      <c r="ID200" s="195"/>
      <c r="IE200" s="195"/>
      <c r="IF200" s="195"/>
      <c r="IG200" s="195"/>
      <c r="IH200" s="195"/>
      <c r="II200" s="195"/>
      <c r="IJ200" s="195"/>
      <c r="IK200" s="195"/>
      <c r="IL200" s="195"/>
      <c r="IM200" s="195"/>
      <c r="IN200" s="195"/>
      <c r="IO200" s="195"/>
      <c r="IP200" s="195"/>
      <c r="IQ200" s="195"/>
      <c r="IR200" s="195"/>
      <c r="IS200" s="195"/>
      <c r="IT200" s="195"/>
      <c r="IU200" s="195"/>
      <c r="IV200" s="195"/>
      <c r="IW200" s="195"/>
    </row>
    <row r="201" spans="1:257" s="208" customFormat="1" x14ac:dyDescent="0.25">
      <c r="A201" s="187"/>
      <c r="B201" s="187"/>
      <c r="C201" s="187"/>
      <c r="D201" s="192"/>
      <c r="E201" s="191"/>
      <c r="F201" s="191"/>
      <c r="G201" s="191"/>
      <c r="H201" s="191"/>
      <c r="I201" s="191"/>
      <c r="J201" s="191"/>
      <c r="K201" s="191"/>
      <c r="L201" s="191"/>
      <c r="M201" s="191"/>
      <c r="N201" s="190"/>
      <c r="O201" s="189"/>
      <c r="P201" s="189"/>
      <c r="Q201" s="210"/>
      <c r="R201" s="209"/>
      <c r="S201" s="209"/>
      <c r="T201" s="209"/>
      <c r="U201" s="209"/>
      <c r="V201" s="209"/>
      <c r="W201" s="209"/>
    </row>
    <row r="202" spans="1:257" s="208" customFormat="1" x14ac:dyDescent="0.25">
      <c r="A202" s="187"/>
      <c r="B202" s="187"/>
      <c r="C202" s="187"/>
      <c r="D202" s="192"/>
      <c r="E202" s="191"/>
      <c r="F202" s="191"/>
      <c r="G202" s="191"/>
      <c r="H202" s="191"/>
      <c r="I202" s="191"/>
      <c r="J202" s="191"/>
      <c r="K202" s="191"/>
      <c r="L202" s="191"/>
      <c r="M202" s="191"/>
      <c r="N202" s="190"/>
      <c r="O202" s="189"/>
      <c r="P202" s="189"/>
      <c r="Q202" s="210"/>
      <c r="R202" s="209"/>
      <c r="S202" s="209"/>
      <c r="T202" s="209"/>
      <c r="U202" s="209"/>
      <c r="V202" s="209"/>
      <c r="W202" s="209"/>
    </row>
    <row r="203" spans="1:257" s="195" customFormat="1" x14ac:dyDescent="0.25">
      <c r="A203" s="187"/>
      <c r="B203" s="187"/>
      <c r="C203" s="187"/>
      <c r="D203" s="192"/>
      <c r="E203" s="191"/>
      <c r="F203" s="191"/>
      <c r="G203" s="191"/>
      <c r="H203" s="191"/>
      <c r="I203" s="191"/>
      <c r="J203" s="191"/>
      <c r="K203" s="191"/>
      <c r="L203" s="191"/>
      <c r="M203" s="191"/>
      <c r="N203" s="190"/>
      <c r="O203" s="189"/>
      <c r="P203" s="189"/>
      <c r="Q203" s="210"/>
      <c r="R203" s="209"/>
      <c r="S203" s="209"/>
      <c r="T203" s="209"/>
      <c r="U203" s="209"/>
      <c r="V203" s="209"/>
      <c r="W203" s="209"/>
      <c r="X203" s="208"/>
      <c r="Y203" s="208"/>
      <c r="Z203" s="208"/>
      <c r="AA203" s="208"/>
      <c r="AB203" s="208"/>
      <c r="AC203" s="208"/>
      <c r="AD203" s="208"/>
      <c r="AE203" s="208"/>
      <c r="AF203" s="208"/>
      <c r="AG203" s="208"/>
      <c r="AH203" s="208"/>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208"/>
      <c r="BD203" s="208"/>
      <c r="BE203" s="208"/>
      <c r="BF203" s="208"/>
      <c r="BG203" s="208"/>
      <c r="BH203" s="208"/>
      <c r="BI203" s="208"/>
      <c r="BJ203" s="208"/>
      <c r="BK203" s="208"/>
      <c r="BL203" s="208"/>
      <c r="BM203" s="208"/>
      <c r="BN203" s="208"/>
      <c r="BO203" s="208"/>
      <c r="BP203" s="208"/>
      <c r="BQ203" s="208"/>
      <c r="BR203" s="208"/>
      <c r="BS203" s="208"/>
      <c r="BT203" s="208"/>
      <c r="BU203" s="208"/>
      <c r="BV203" s="208"/>
      <c r="BW203" s="208"/>
      <c r="BX203" s="208"/>
      <c r="BY203" s="208"/>
      <c r="BZ203" s="208"/>
      <c r="CA203" s="208"/>
      <c r="CB203" s="208"/>
      <c r="CC203" s="208"/>
      <c r="CD203" s="208"/>
      <c r="CE203" s="208"/>
      <c r="CF203" s="208"/>
      <c r="CG203" s="208"/>
      <c r="CH203" s="208"/>
      <c r="CI203" s="208"/>
      <c r="CJ203" s="208"/>
      <c r="CK203" s="208"/>
      <c r="CL203" s="208"/>
      <c r="CM203" s="208"/>
      <c r="CN203" s="208"/>
      <c r="CO203" s="208"/>
      <c r="CP203" s="208"/>
      <c r="CQ203" s="208"/>
      <c r="CR203" s="208"/>
      <c r="CS203" s="208"/>
      <c r="CT203" s="208"/>
      <c r="CU203" s="208"/>
      <c r="CV203" s="208"/>
      <c r="CW203" s="208"/>
      <c r="CX203" s="208"/>
      <c r="CY203" s="208"/>
      <c r="CZ203" s="208"/>
      <c r="DA203" s="208"/>
      <c r="DB203" s="208"/>
      <c r="DC203" s="208"/>
      <c r="DD203" s="208"/>
      <c r="DE203" s="208"/>
      <c r="DF203" s="208"/>
      <c r="DG203" s="208"/>
      <c r="DH203" s="208"/>
      <c r="DI203" s="208"/>
      <c r="DJ203" s="208"/>
      <c r="DK203" s="208"/>
      <c r="DL203" s="208"/>
      <c r="DM203" s="208"/>
      <c r="DN203" s="208"/>
      <c r="DO203" s="208"/>
      <c r="DP203" s="208"/>
      <c r="DQ203" s="208"/>
      <c r="DR203" s="208"/>
      <c r="DS203" s="208"/>
      <c r="DT203" s="208"/>
      <c r="DU203" s="208"/>
      <c r="DV203" s="208"/>
      <c r="DW203" s="208"/>
      <c r="DX203" s="208"/>
      <c r="DY203" s="208"/>
      <c r="DZ203" s="208"/>
      <c r="EA203" s="208"/>
      <c r="EB203" s="208"/>
      <c r="EC203" s="208"/>
      <c r="ED203" s="208"/>
      <c r="EE203" s="208"/>
      <c r="EF203" s="208"/>
      <c r="EG203" s="208"/>
      <c r="EH203" s="208"/>
      <c r="EI203" s="208"/>
      <c r="EJ203" s="208"/>
      <c r="EK203" s="208"/>
      <c r="EL203" s="208"/>
      <c r="EM203" s="208"/>
      <c r="EN203" s="208"/>
      <c r="EO203" s="208"/>
      <c r="EP203" s="208"/>
      <c r="EQ203" s="208"/>
      <c r="ER203" s="208"/>
      <c r="ES203" s="208"/>
      <c r="ET203" s="208"/>
      <c r="EU203" s="208"/>
      <c r="EV203" s="208"/>
      <c r="EW203" s="208"/>
      <c r="EX203" s="208"/>
      <c r="EY203" s="208"/>
      <c r="EZ203" s="208"/>
      <c r="FA203" s="208"/>
      <c r="FB203" s="208"/>
      <c r="FC203" s="208"/>
      <c r="FD203" s="208"/>
      <c r="FE203" s="208"/>
      <c r="FF203" s="208"/>
      <c r="FG203" s="208"/>
      <c r="FH203" s="208"/>
      <c r="FI203" s="208"/>
      <c r="FJ203" s="208"/>
      <c r="FK203" s="208"/>
      <c r="FL203" s="208"/>
      <c r="FM203" s="208"/>
      <c r="FN203" s="208"/>
      <c r="FO203" s="208"/>
      <c r="FP203" s="208"/>
      <c r="FQ203" s="208"/>
      <c r="FR203" s="208"/>
      <c r="FS203" s="208"/>
      <c r="FT203" s="208"/>
      <c r="FU203" s="208"/>
      <c r="FV203" s="208"/>
      <c r="FW203" s="208"/>
      <c r="FX203" s="208"/>
      <c r="FY203" s="208"/>
      <c r="FZ203" s="208"/>
      <c r="GA203" s="208"/>
      <c r="GB203" s="208"/>
      <c r="GC203" s="208"/>
      <c r="GD203" s="208"/>
      <c r="GE203" s="208"/>
      <c r="GF203" s="208"/>
      <c r="GG203" s="208"/>
      <c r="GH203" s="208"/>
      <c r="GI203" s="208"/>
      <c r="GJ203" s="208"/>
      <c r="GK203" s="208"/>
      <c r="GL203" s="208"/>
      <c r="GM203" s="208"/>
      <c r="GN203" s="208"/>
      <c r="GO203" s="208"/>
      <c r="GP203" s="208"/>
      <c r="GQ203" s="208"/>
      <c r="GR203" s="208"/>
      <c r="GS203" s="208"/>
      <c r="GT203" s="208"/>
      <c r="GU203" s="208"/>
      <c r="GV203" s="208"/>
      <c r="GW203" s="208"/>
      <c r="GX203" s="208"/>
      <c r="GY203" s="208"/>
      <c r="GZ203" s="208"/>
      <c r="HA203" s="208"/>
      <c r="HB203" s="208"/>
      <c r="HC203" s="208"/>
      <c r="HD203" s="208"/>
      <c r="HE203" s="208"/>
      <c r="HF203" s="208"/>
      <c r="HG203" s="208"/>
      <c r="HH203" s="208"/>
      <c r="HI203" s="208"/>
      <c r="HJ203" s="208"/>
      <c r="HK203" s="208"/>
      <c r="HL203" s="208"/>
      <c r="HM203" s="208"/>
      <c r="HN203" s="208"/>
      <c r="HO203" s="208"/>
      <c r="HP203" s="208"/>
      <c r="HQ203" s="208"/>
      <c r="HR203" s="208"/>
      <c r="HS203" s="208"/>
      <c r="HT203" s="208"/>
      <c r="HU203" s="208"/>
      <c r="HV203" s="208"/>
      <c r="HW203" s="208"/>
      <c r="HX203" s="208"/>
      <c r="HY203" s="208"/>
      <c r="HZ203" s="208"/>
      <c r="IA203" s="208"/>
      <c r="IB203" s="208"/>
      <c r="IC203" s="208"/>
      <c r="ID203" s="208"/>
      <c r="IE203" s="208"/>
      <c r="IF203" s="208"/>
      <c r="IG203" s="208"/>
      <c r="IH203" s="208"/>
      <c r="II203" s="208"/>
      <c r="IJ203" s="208"/>
      <c r="IK203" s="208"/>
      <c r="IL203" s="208"/>
      <c r="IM203" s="208"/>
      <c r="IN203" s="208"/>
      <c r="IO203" s="208"/>
      <c r="IP203" s="208"/>
      <c r="IQ203" s="208"/>
      <c r="IR203" s="208"/>
      <c r="IS203" s="208"/>
      <c r="IT203" s="208"/>
      <c r="IU203" s="208"/>
      <c r="IV203" s="208"/>
      <c r="IW203" s="208"/>
    </row>
    <row r="204" spans="1:257" s="195" customFormat="1" x14ac:dyDescent="0.25">
      <c r="A204" s="187"/>
      <c r="B204" s="187"/>
      <c r="C204" s="187"/>
      <c r="D204" s="192"/>
      <c r="E204" s="191"/>
      <c r="F204" s="191"/>
      <c r="G204" s="191"/>
      <c r="H204" s="191"/>
      <c r="I204" s="191"/>
      <c r="J204" s="191"/>
      <c r="K204" s="191"/>
      <c r="L204" s="191"/>
      <c r="M204" s="191"/>
      <c r="N204" s="190"/>
      <c r="O204" s="189"/>
      <c r="P204" s="189"/>
      <c r="Q204" s="197"/>
      <c r="R204" s="196"/>
      <c r="S204" s="196"/>
      <c r="T204" s="196"/>
      <c r="U204" s="196"/>
      <c r="V204" s="196"/>
      <c r="W204" s="196"/>
    </row>
    <row r="205" spans="1:257" s="195" customFormat="1" x14ac:dyDescent="0.25">
      <c r="A205" s="187"/>
      <c r="B205" s="187"/>
      <c r="C205" s="187"/>
      <c r="D205" s="192"/>
      <c r="E205" s="191"/>
      <c r="F205" s="191"/>
      <c r="G205" s="191"/>
      <c r="H205" s="191"/>
      <c r="I205" s="191"/>
      <c r="J205" s="191"/>
      <c r="K205" s="191"/>
      <c r="L205" s="191"/>
      <c r="M205" s="191"/>
      <c r="N205" s="190"/>
      <c r="O205" s="189"/>
      <c r="P205" s="189"/>
      <c r="Q205" s="197"/>
      <c r="R205" s="196"/>
      <c r="S205" s="196"/>
      <c r="T205" s="196"/>
      <c r="U205" s="196"/>
      <c r="V205" s="196"/>
      <c r="W205" s="196"/>
    </row>
    <row r="206" spans="1:257" s="195" customFormat="1" x14ac:dyDescent="0.25">
      <c r="A206" s="187"/>
      <c r="B206" s="187"/>
      <c r="C206" s="187"/>
      <c r="D206" s="192"/>
      <c r="E206" s="191"/>
      <c r="F206" s="191"/>
      <c r="G206" s="191"/>
      <c r="H206" s="191"/>
      <c r="I206" s="191"/>
      <c r="J206" s="191"/>
      <c r="K206" s="191"/>
      <c r="L206" s="191"/>
      <c r="M206" s="191"/>
      <c r="N206" s="190"/>
      <c r="O206" s="189"/>
      <c r="P206" s="189"/>
      <c r="Q206" s="197"/>
      <c r="R206" s="196"/>
      <c r="S206" s="196"/>
      <c r="T206" s="196"/>
      <c r="U206" s="196"/>
      <c r="V206" s="196"/>
      <c r="W206" s="196"/>
    </row>
    <row r="207" spans="1:257" s="195" customFormat="1" x14ac:dyDescent="0.25">
      <c r="A207" s="187"/>
      <c r="B207" s="187"/>
      <c r="C207" s="187"/>
      <c r="D207" s="192"/>
      <c r="E207" s="191"/>
      <c r="F207" s="191"/>
      <c r="G207" s="191"/>
      <c r="H207" s="191"/>
      <c r="I207" s="191"/>
      <c r="J207" s="191"/>
      <c r="K207" s="191"/>
      <c r="L207" s="191"/>
      <c r="M207" s="191"/>
      <c r="N207" s="190"/>
      <c r="O207" s="189"/>
      <c r="P207" s="189"/>
      <c r="Q207" s="207"/>
      <c r="R207" s="196"/>
      <c r="S207" s="196"/>
      <c r="T207" s="196"/>
      <c r="U207" s="196"/>
      <c r="V207" s="196"/>
      <c r="W207" s="196"/>
    </row>
    <row r="208" spans="1:257" s="195" customFormat="1" x14ac:dyDescent="0.25">
      <c r="A208" s="187"/>
      <c r="B208" s="187"/>
      <c r="C208" s="187"/>
      <c r="D208" s="192"/>
      <c r="E208" s="191"/>
      <c r="F208" s="191"/>
      <c r="G208" s="191"/>
      <c r="H208" s="191"/>
      <c r="I208" s="191"/>
      <c r="J208" s="191"/>
      <c r="K208" s="191"/>
      <c r="L208" s="191"/>
      <c r="M208" s="191"/>
      <c r="N208" s="190"/>
      <c r="O208" s="189"/>
      <c r="P208" s="189"/>
      <c r="Q208" s="197"/>
      <c r="R208" s="196"/>
      <c r="S208" s="196"/>
      <c r="T208" s="196"/>
      <c r="U208" s="196"/>
      <c r="V208" s="196"/>
      <c r="W208" s="196"/>
    </row>
    <row r="209" spans="1:257" s="195" customFormat="1" x14ac:dyDescent="0.25">
      <c r="A209" s="187"/>
      <c r="B209" s="187"/>
      <c r="C209" s="187"/>
      <c r="D209" s="192"/>
      <c r="E209" s="191"/>
      <c r="F209" s="191"/>
      <c r="G209" s="191"/>
      <c r="H209" s="191"/>
      <c r="I209" s="191"/>
      <c r="J209" s="191"/>
      <c r="K209" s="191"/>
      <c r="L209" s="191"/>
      <c r="M209" s="191"/>
      <c r="N209" s="190"/>
      <c r="O209" s="189"/>
      <c r="P209" s="189"/>
      <c r="Q209" s="207"/>
      <c r="R209" s="196"/>
      <c r="S209" s="196"/>
      <c r="T209" s="196"/>
      <c r="U209" s="196"/>
      <c r="V209" s="196"/>
      <c r="W209" s="196"/>
    </row>
    <row r="210" spans="1:257" s="195" customFormat="1" x14ac:dyDescent="0.25">
      <c r="A210" s="187"/>
      <c r="B210" s="187"/>
      <c r="C210" s="187"/>
      <c r="D210" s="192"/>
      <c r="E210" s="191"/>
      <c r="F210" s="191"/>
      <c r="G210" s="191"/>
      <c r="H210" s="191"/>
      <c r="I210" s="191"/>
      <c r="J210" s="191"/>
      <c r="K210" s="191"/>
      <c r="L210" s="191"/>
      <c r="M210" s="191"/>
      <c r="N210" s="190"/>
      <c r="O210" s="189"/>
      <c r="P210" s="189"/>
      <c r="Q210" s="206"/>
      <c r="R210" s="196"/>
      <c r="S210" s="196"/>
      <c r="T210" s="196"/>
      <c r="U210" s="196"/>
      <c r="V210" s="196"/>
      <c r="W210" s="196"/>
    </row>
    <row r="211" spans="1:257" x14ac:dyDescent="0.25">
      <c r="Q211" s="206"/>
      <c r="R211" s="196"/>
      <c r="S211" s="196"/>
      <c r="T211" s="196"/>
      <c r="U211" s="196"/>
      <c r="V211" s="196"/>
      <c r="W211" s="196"/>
      <c r="X211" s="195"/>
      <c r="Y211" s="195"/>
      <c r="Z211" s="195"/>
      <c r="AA211" s="195"/>
      <c r="AB211" s="195"/>
      <c r="AC211" s="195"/>
      <c r="AD211" s="195"/>
      <c r="AE211" s="195"/>
      <c r="AF211" s="195"/>
      <c r="AG211" s="195"/>
      <c r="AH211" s="195"/>
      <c r="AI211" s="195"/>
      <c r="AJ211" s="195"/>
      <c r="AK211" s="195"/>
      <c r="AL211" s="195"/>
      <c r="AM211" s="195"/>
      <c r="AN211" s="195"/>
      <c r="AO211" s="195"/>
      <c r="AP211" s="195"/>
      <c r="AQ211" s="195"/>
      <c r="AR211" s="195"/>
      <c r="AS211" s="195"/>
      <c r="AT211" s="195"/>
      <c r="AU211" s="195"/>
      <c r="AV211" s="195"/>
      <c r="AW211" s="195"/>
      <c r="AX211" s="195"/>
      <c r="AY211" s="195"/>
      <c r="AZ211" s="195"/>
      <c r="BA211" s="195"/>
      <c r="BB211" s="195"/>
      <c r="BC211" s="195"/>
      <c r="BD211" s="195"/>
      <c r="BE211" s="195"/>
      <c r="BF211" s="195"/>
      <c r="BG211" s="195"/>
      <c r="BH211" s="195"/>
      <c r="BI211" s="195"/>
      <c r="BJ211" s="195"/>
      <c r="BK211" s="195"/>
      <c r="BL211" s="195"/>
      <c r="BM211" s="195"/>
      <c r="BN211" s="195"/>
      <c r="BO211" s="195"/>
      <c r="BP211" s="195"/>
      <c r="BQ211" s="195"/>
      <c r="BR211" s="195"/>
      <c r="BS211" s="195"/>
      <c r="BT211" s="195"/>
      <c r="BU211" s="195"/>
      <c r="BV211" s="195"/>
      <c r="BW211" s="195"/>
      <c r="BX211" s="195"/>
      <c r="BY211" s="195"/>
      <c r="BZ211" s="195"/>
      <c r="CA211" s="195"/>
      <c r="CB211" s="195"/>
      <c r="CC211" s="195"/>
      <c r="CD211" s="195"/>
      <c r="CE211" s="195"/>
      <c r="CF211" s="195"/>
      <c r="CG211" s="195"/>
      <c r="CH211" s="195"/>
      <c r="CI211" s="195"/>
      <c r="CJ211" s="195"/>
      <c r="CK211" s="195"/>
      <c r="CL211" s="195"/>
      <c r="CM211" s="195"/>
      <c r="CN211" s="195"/>
      <c r="CO211" s="195"/>
      <c r="CP211" s="195"/>
      <c r="CQ211" s="195"/>
      <c r="CR211" s="195"/>
      <c r="CS211" s="195"/>
      <c r="CT211" s="195"/>
      <c r="CU211" s="195"/>
      <c r="CV211" s="195"/>
      <c r="CW211" s="195"/>
      <c r="CX211" s="195"/>
      <c r="CY211" s="195"/>
      <c r="CZ211" s="195"/>
      <c r="DA211" s="195"/>
      <c r="DB211" s="195"/>
      <c r="DC211" s="195"/>
      <c r="DD211" s="195"/>
      <c r="DE211" s="195"/>
      <c r="DF211" s="195"/>
      <c r="DG211" s="195"/>
      <c r="DH211" s="195"/>
      <c r="DI211" s="195"/>
      <c r="DJ211" s="195"/>
      <c r="DK211" s="195"/>
      <c r="DL211" s="195"/>
      <c r="DM211" s="195"/>
      <c r="DN211" s="195"/>
      <c r="DO211" s="195"/>
      <c r="DP211" s="195"/>
      <c r="DQ211" s="195"/>
      <c r="DR211" s="195"/>
      <c r="DS211" s="195"/>
      <c r="DT211" s="195"/>
      <c r="DU211" s="195"/>
      <c r="DV211" s="195"/>
      <c r="DW211" s="195"/>
      <c r="DX211" s="195"/>
      <c r="DY211" s="195"/>
      <c r="DZ211" s="195"/>
      <c r="EA211" s="195"/>
      <c r="EB211" s="195"/>
      <c r="EC211" s="195"/>
      <c r="ED211" s="195"/>
      <c r="EE211" s="195"/>
      <c r="EF211" s="195"/>
      <c r="EG211" s="195"/>
      <c r="EH211" s="195"/>
      <c r="EI211" s="195"/>
      <c r="EJ211" s="195"/>
      <c r="EK211" s="195"/>
      <c r="EL211" s="195"/>
      <c r="EM211" s="195"/>
      <c r="EN211" s="195"/>
      <c r="EO211" s="195"/>
      <c r="EP211" s="195"/>
      <c r="EQ211" s="195"/>
      <c r="ER211" s="195"/>
      <c r="ES211" s="195"/>
      <c r="ET211" s="195"/>
      <c r="EU211" s="195"/>
      <c r="EV211" s="195"/>
      <c r="EW211" s="195"/>
      <c r="EX211" s="195"/>
      <c r="EY211" s="195"/>
      <c r="EZ211" s="195"/>
      <c r="FA211" s="195"/>
      <c r="FB211" s="195"/>
      <c r="FC211" s="195"/>
      <c r="FD211" s="195"/>
      <c r="FE211" s="195"/>
      <c r="FF211" s="195"/>
      <c r="FG211" s="195"/>
      <c r="FH211" s="195"/>
      <c r="FI211" s="195"/>
      <c r="FJ211" s="195"/>
      <c r="FK211" s="195"/>
      <c r="FL211" s="195"/>
      <c r="FM211" s="195"/>
      <c r="FN211" s="195"/>
      <c r="FO211" s="195"/>
      <c r="FP211" s="195"/>
      <c r="FQ211" s="195"/>
      <c r="FR211" s="195"/>
      <c r="FS211" s="195"/>
      <c r="FT211" s="195"/>
      <c r="FU211" s="195"/>
      <c r="FV211" s="195"/>
      <c r="FW211" s="195"/>
      <c r="FX211" s="195"/>
      <c r="FY211" s="195"/>
      <c r="FZ211" s="195"/>
      <c r="GA211" s="195"/>
      <c r="GB211" s="195"/>
      <c r="GC211" s="195"/>
      <c r="GD211" s="195"/>
      <c r="GE211" s="195"/>
      <c r="GF211" s="195"/>
      <c r="GG211" s="195"/>
      <c r="GH211" s="195"/>
      <c r="GI211" s="195"/>
      <c r="GJ211" s="195"/>
      <c r="GK211" s="195"/>
      <c r="GL211" s="195"/>
      <c r="GM211" s="195"/>
      <c r="GN211" s="195"/>
      <c r="GO211" s="195"/>
      <c r="GP211" s="195"/>
      <c r="GQ211" s="195"/>
      <c r="GR211" s="195"/>
      <c r="GS211" s="195"/>
      <c r="GT211" s="195"/>
      <c r="GU211" s="195"/>
      <c r="GV211" s="195"/>
      <c r="GW211" s="195"/>
      <c r="GX211" s="195"/>
      <c r="GY211" s="195"/>
      <c r="GZ211" s="195"/>
      <c r="HA211" s="195"/>
      <c r="HB211" s="195"/>
      <c r="HC211" s="195"/>
      <c r="HD211" s="195"/>
      <c r="HE211" s="195"/>
      <c r="HF211" s="195"/>
      <c r="HG211" s="195"/>
      <c r="HH211" s="195"/>
      <c r="HI211" s="195"/>
      <c r="HJ211" s="195"/>
      <c r="HK211" s="195"/>
      <c r="HL211" s="195"/>
      <c r="HM211" s="195"/>
      <c r="HN211" s="195"/>
      <c r="HO211" s="195"/>
      <c r="HP211" s="195"/>
      <c r="HQ211" s="195"/>
      <c r="HR211" s="195"/>
      <c r="HS211" s="195"/>
      <c r="HT211" s="195"/>
      <c r="HU211" s="195"/>
      <c r="HV211" s="195"/>
      <c r="HW211" s="195"/>
      <c r="HX211" s="195"/>
      <c r="HY211" s="195"/>
      <c r="HZ211" s="195"/>
      <c r="IA211" s="195"/>
      <c r="IB211" s="195"/>
      <c r="IC211" s="195"/>
      <c r="ID211" s="195"/>
      <c r="IE211" s="195"/>
      <c r="IF211" s="195"/>
      <c r="IG211" s="195"/>
      <c r="IH211" s="195"/>
      <c r="II211" s="195"/>
      <c r="IJ211" s="195"/>
      <c r="IK211" s="195"/>
      <c r="IL211" s="195"/>
      <c r="IM211" s="195"/>
      <c r="IN211" s="195"/>
      <c r="IO211" s="195"/>
      <c r="IP211" s="195"/>
      <c r="IQ211" s="195"/>
      <c r="IR211" s="195"/>
      <c r="IS211" s="195"/>
      <c r="IT211" s="195"/>
      <c r="IU211" s="195"/>
      <c r="IV211" s="195"/>
      <c r="IW211" s="195"/>
    </row>
    <row r="212" spans="1:257" s="195" customFormat="1" x14ac:dyDescent="0.25">
      <c r="A212" s="187"/>
      <c r="B212" s="187"/>
      <c r="C212" s="187"/>
      <c r="D212" s="192"/>
      <c r="E212" s="191"/>
      <c r="F212" s="191"/>
      <c r="G212" s="191"/>
      <c r="H212" s="191"/>
      <c r="I212" s="191"/>
      <c r="J212" s="191"/>
      <c r="K212" s="191"/>
      <c r="L212" s="191"/>
      <c r="M212" s="191"/>
      <c r="N212" s="190"/>
      <c r="O212" s="189"/>
      <c r="P212" s="189"/>
      <c r="Q212" s="193"/>
      <c r="R212" s="188"/>
      <c r="S212" s="188"/>
      <c r="T212" s="188"/>
      <c r="U212" s="188"/>
      <c r="V212" s="188"/>
      <c r="W212" s="188"/>
      <c r="X212" s="187"/>
      <c r="Y212" s="187"/>
      <c r="Z212" s="187"/>
      <c r="AA212" s="187"/>
      <c r="AB212" s="187"/>
      <c r="AC212" s="187"/>
      <c r="AD212" s="187"/>
      <c r="AE212" s="187"/>
      <c r="AF212" s="187"/>
      <c r="AG212" s="187"/>
      <c r="AH212" s="187"/>
      <c r="AI212" s="187"/>
      <c r="AJ212" s="187"/>
      <c r="AK212" s="187"/>
      <c r="AL212" s="187"/>
      <c r="AM212" s="187"/>
      <c r="AN212" s="187"/>
      <c r="AO212" s="187"/>
      <c r="AP212" s="187"/>
      <c r="AQ212" s="187"/>
      <c r="AR212" s="187"/>
      <c r="AS212" s="187"/>
      <c r="AT212" s="187"/>
      <c r="AU212" s="187"/>
      <c r="AV212" s="187"/>
      <c r="AW212" s="187"/>
      <c r="AX212" s="187"/>
      <c r="AY212" s="187"/>
      <c r="AZ212" s="187"/>
      <c r="BA212" s="187"/>
      <c r="BB212" s="187"/>
      <c r="BC212" s="187"/>
      <c r="BD212" s="187"/>
      <c r="BE212" s="187"/>
      <c r="BF212" s="187"/>
      <c r="BG212" s="187"/>
      <c r="BH212" s="187"/>
      <c r="BI212" s="187"/>
      <c r="BJ212" s="187"/>
      <c r="BK212" s="187"/>
      <c r="BL212" s="187"/>
      <c r="BM212" s="187"/>
      <c r="BN212" s="187"/>
      <c r="BO212" s="187"/>
      <c r="BP212" s="187"/>
      <c r="BQ212" s="187"/>
      <c r="BR212" s="187"/>
      <c r="BS212" s="187"/>
      <c r="BT212" s="187"/>
      <c r="BU212" s="187"/>
      <c r="BV212" s="187"/>
      <c r="BW212" s="187"/>
      <c r="BX212" s="187"/>
      <c r="BY212" s="187"/>
      <c r="BZ212" s="187"/>
      <c r="CA212" s="187"/>
      <c r="CB212" s="187"/>
      <c r="CC212" s="187"/>
      <c r="CD212" s="187"/>
      <c r="CE212" s="187"/>
      <c r="CF212" s="187"/>
      <c r="CG212" s="187"/>
      <c r="CH212" s="187"/>
      <c r="CI212" s="187"/>
      <c r="CJ212" s="187"/>
      <c r="CK212" s="187"/>
      <c r="CL212" s="187"/>
      <c r="CM212" s="187"/>
      <c r="CN212" s="187"/>
      <c r="CO212" s="187"/>
      <c r="CP212" s="187"/>
      <c r="CQ212" s="187"/>
      <c r="CR212" s="187"/>
      <c r="CS212" s="187"/>
      <c r="CT212" s="187"/>
      <c r="CU212" s="187"/>
      <c r="CV212" s="187"/>
      <c r="CW212" s="187"/>
      <c r="CX212" s="187"/>
      <c r="CY212" s="187"/>
      <c r="CZ212" s="187"/>
      <c r="DA212" s="187"/>
      <c r="DB212" s="187"/>
      <c r="DC212" s="187"/>
      <c r="DD212" s="187"/>
      <c r="DE212" s="187"/>
      <c r="DF212" s="187"/>
      <c r="DG212" s="187"/>
      <c r="DH212" s="187"/>
      <c r="DI212" s="187"/>
      <c r="DJ212" s="187"/>
      <c r="DK212" s="187"/>
      <c r="DL212" s="187"/>
      <c r="DM212" s="187"/>
      <c r="DN212" s="187"/>
      <c r="DO212" s="187"/>
      <c r="DP212" s="187"/>
      <c r="DQ212" s="187"/>
      <c r="DR212" s="187"/>
      <c r="DS212" s="187"/>
      <c r="DT212" s="187"/>
      <c r="DU212" s="187"/>
      <c r="DV212" s="187"/>
      <c r="DW212" s="187"/>
      <c r="DX212" s="187"/>
      <c r="DY212" s="187"/>
      <c r="DZ212" s="187"/>
      <c r="EA212" s="187"/>
      <c r="EB212" s="187"/>
      <c r="EC212" s="187"/>
      <c r="ED212" s="187"/>
      <c r="EE212" s="187"/>
      <c r="EF212" s="187"/>
      <c r="EG212" s="187"/>
      <c r="EH212" s="187"/>
      <c r="EI212" s="187"/>
      <c r="EJ212" s="187"/>
      <c r="EK212" s="187"/>
      <c r="EL212" s="187"/>
      <c r="EM212" s="187"/>
      <c r="EN212" s="187"/>
      <c r="EO212" s="187"/>
      <c r="EP212" s="187"/>
      <c r="EQ212" s="187"/>
      <c r="ER212" s="187"/>
      <c r="ES212" s="187"/>
      <c r="ET212" s="187"/>
      <c r="EU212" s="187"/>
      <c r="EV212" s="187"/>
      <c r="EW212" s="187"/>
      <c r="EX212" s="187"/>
      <c r="EY212" s="187"/>
      <c r="EZ212" s="187"/>
      <c r="FA212" s="187"/>
      <c r="FB212" s="187"/>
      <c r="FC212" s="187"/>
      <c r="FD212" s="187"/>
      <c r="FE212" s="187"/>
      <c r="FF212" s="187"/>
      <c r="FG212" s="187"/>
      <c r="FH212" s="187"/>
      <c r="FI212" s="187"/>
      <c r="FJ212" s="187"/>
      <c r="FK212" s="187"/>
      <c r="FL212" s="187"/>
      <c r="FM212" s="187"/>
      <c r="FN212" s="187"/>
      <c r="FO212" s="187"/>
      <c r="FP212" s="187"/>
      <c r="FQ212" s="187"/>
      <c r="FR212" s="187"/>
      <c r="FS212" s="187"/>
      <c r="FT212" s="187"/>
      <c r="FU212" s="187"/>
      <c r="FV212" s="187"/>
      <c r="FW212" s="187"/>
      <c r="FX212" s="187"/>
      <c r="FY212" s="187"/>
      <c r="FZ212" s="187"/>
      <c r="GA212" s="187"/>
      <c r="GB212" s="187"/>
      <c r="GC212" s="187"/>
      <c r="GD212" s="187"/>
      <c r="GE212" s="187"/>
      <c r="GF212" s="187"/>
      <c r="GG212" s="187"/>
      <c r="GH212" s="187"/>
      <c r="GI212" s="187"/>
      <c r="GJ212" s="187"/>
      <c r="GK212" s="187"/>
      <c r="GL212" s="187"/>
      <c r="GM212" s="187"/>
      <c r="GN212" s="187"/>
      <c r="GO212" s="187"/>
      <c r="GP212" s="187"/>
      <c r="GQ212" s="187"/>
      <c r="GR212" s="187"/>
      <c r="GS212" s="187"/>
      <c r="GT212" s="187"/>
      <c r="GU212" s="187"/>
      <c r="GV212" s="187"/>
      <c r="GW212" s="187"/>
      <c r="GX212" s="187"/>
      <c r="GY212" s="187"/>
      <c r="GZ212" s="187"/>
      <c r="HA212" s="187"/>
      <c r="HB212" s="187"/>
      <c r="HC212" s="187"/>
      <c r="HD212" s="187"/>
      <c r="HE212" s="187"/>
      <c r="HF212" s="187"/>
      <c r="HG212" s="187"/>
      <c r="HH212" s="187"/>
      <c r="HI212" s="187"/>
      <c r="HJ212" s="187"/>
      <c r="HK212" s="187"/>
      <c r="HL212" s="187"/>
      <c r="HM212" s="187"/>
      <c r="HN212" s="187"/>
      <c r="HO212" s="187"/>
      <c r="HP212" s="187"/>
      <c r="HQ212" s="187"/>
      <c r="HR212" s="187"/>
      <c r="HS212" s="187"/>
      <c r="HT212" s="187"/>
      <c r="HU212" s="187"/>
      <c r="HV212" s="187"/>
      <c r="HW212" s="187"/>
      <c r="HX212" s="187"/>
      <c r="HY212" s="187"/>
      <c r="HZ212" s="187"/>
      <c r="IA212" s="187"/>
      <c r="IB212" s="187"/>
      <c r="IC212" s="187"/>
      <c r="ID212" s="187"/>
      <c r="IE212" s="187"/>
      <c r="IF212" s="187"/>
      <c r="IG212" s="187"/>
      <c r="IH212" s="187"/>
      <c r="II212" s="187"/>
      <c r="IJ212" s="187"/>
      <c r="IK212" s="187"/>
      <c r="IL212" s="187"/>
      <c r="IM212" s="187"/>
      <c r="IN212" s="187"/>
      <c r="IO212" s="187"/>
      <c r="IP212" s="187"/>
      <c r="IQ212" s="187"/>
      <c r="IR212" s="187"/>
      <c r="IS212" s="187"/>
      <c r="IT212" s="187"/>
      <c r="IU212" s="187"/>
      <c r="IV212" s="187"/>
      <c r="IW212" s="187"/>
    </row>
    <row r="213" spans="1:257" x14ac:dyDescent="0.25">
      <c r="Q213" s="205"/>
      <c r="R213" s="196"/>
      <c r="S213" s="196"/>
      <c r="T213" s="196"/>
      <c r="U213" s="196"/>
      <c r="V213" s="196"/>
      <c r="W213" s="196"/>
      <c r="X213" s="195"/>
      <c r="Y213" s="195"/>
      <c r="Z213" s="195"/>
      <c r="AA213" s="195"/>
      <c r="AB213" s="195"/>
      <c r="AC213" s="195"/>
      <c r="AD213" s="195"/>
      <c r="AE213" s="195"/>
      <c r="AF213" s="195"/>
      <c r="AG213" s="195"/>
      <c r="AH213" s="195"/>
      <c r="AI213" s="195"/>
      <c r="AJ213" s="195"/>
      <c r="AK213" s="195"/>
      <c r="AL213" s="195"/>
      <c r="AM213" s="195"/>
      <c r="AN213" s="195"/>
      <c r="AO213" s="195"/>
      <c r="AP213" s="195"/>
      <c r="AQ213" s="195"/>
      <c r="AR213" s="195"/>
      <c r="AS213" s="195"/>
      <c r="AT213" s="195"/>
      <c r="AU213" s="195"/>
      <c r="AV213" s="195"/>
      <c r="AW213" s="195"/>
      <c r="AX213" s="195"/>
      <c r="AY213" s="195"/>
      <c r="AZ213" s="195"/>
      <c r="BA213" s="195"/>
      <c r="BB213" s="195"/>
      <c r="BC213" s="195"/>
      <c r="BD213" s="195"/>
      <c r="BE213" s="195"/>
      <c r="BF213" s="195"/>
      <c r="BG213" s="195"/>
      <c r="BH213" s="195"/>
      <c r="BI213" s="195"/>
      <c r="BJ213" s="195"/>
      <c r="BK213" s="195"/>
      <c r="BL213" s="195"/>
      <c r="BM213" s="195"/>
      <c r="BN213" s="195"/>
      <c r="BO213" s="195"/>
      <c r="BP213" s="195"/>
      <c r="BQ213" s="195"/>
      <c r="BR213" s="195"/>
      <c r="BS213" s="195"/>
      <c r="BT213" s="195"/>
      <c r="BU213" s="195"/>
      <c r="BV213" s="195"/>
      <c r="BW213" s="195"/>
      <c r="BX213" s="195"/>
      <c r="BY213" s="195"/>
      <c r="BZ213" s="195"/>
      <c r="CA213" s="195"/>
      <c r="CB213" s="195"/>
      <c r="CC213" s="195"/>
      <c r="CD213" s="195"/>
      <c r="CE213" s="195"/>
      <c r="CF213" s="195"/>
      <c r="CG213" s="195"/>
      <c r="CH213" s="195"/>
      <c r="CI213" s="195"/>
      <c r="CJ213" s="195"/>
      <c r="CK213" s="195"/>
      <c r="CL213" s="195"/>
      <c r="CM213" s="195"/>
      <c r="CN213" s="195"/>
      <c r="CO213" s="195"/>
      <c r="CP213" s="195"/>
      <c r="CQ213" s="195"/>
      <c r="CR213" s="195"/>
      <c r="CS213" s="195"/>
      <c r="CT213" s="195"/>
      <c r="CU213" s="195"/>
      <c r="CV213" s="195"/>
      <c r="CW213" s="195"/>
      <c r="CX213" s="195"/>
      <c r="CY213" s="195"/>
      <c r="CZ213" s="195"/>
      <c r="DA213" s="195"/>
      <c r="DB213" s="195"/>
      <c r="DC213" s="195"/>
      <c r="DD213" s="195"/>
      <c r="DE213" s="195"/>
      <c r="DF213" s="195"/>
      <c r="DG213" s="195"/>
      <c r="DH213" s="195"/>
      <c r="DI213" s="195"/>
      <c r="DJ213" s="195"/>
      <c r="DK213" s="195"/>
      <c r="DL213" s="195"/>
      <c r="DM213" s="195"/>
      <c r="DN213" s="195"/>
      <c r="DO213" s="195"/>
      <c r="DP213" s="195"/>
      <c r="DQ213" s="195"/>
      <c r="DR213" s="195"/>
      <c r="DS213" s="195"/>
      <c r="DT213" s="195"/>
      <c r="DU213" s="195"/>
      <c r="DV213" s="195"/>
      <c r="DW213" s="195"/>
      <c r="DX213" s="195"/>
      <c r="DY213" s="195"/>
      <c r="DZ213" s="195"/>
      <c r="EA213" s="195"/>
      <c r="EB213" s="195"/>
      <c r="EC213" s="195"/>
      <c r="ED213" s="195"/>
      <c r="EE213" s="195"/>
      <c r="EF213" s="195"/>
      <c r="EG213" s="195"/>
      <c r="EH213" s="195"/>
      <c r="EI213" s="195"/>
      <c r="EJ213" s="195"/>
      <c r="EK213" s="195"/>
      <c r="EL213" s="195"/>
      <c r="EM213" s="195"/>
      <c r="EN213" s="195"/>
      <c r="EO213" s="195"/>
      <c r="EP213" s="195"/>
      <c r="EQ213" s="195"/>
      <c r="ER213" s="195"/>
      <c r="ES213" s="195"/>
      <c r="ET213" s="195"/>
      <c r="EU213" s="195"/>
      <c r="EV213" s="195"/>
      <c r="EW213" s="195"/>
      <c r="EX213" s="195"/>
      <c r="EY213" s="195"/>
      <c r="EZ213" s="195"/>
      <c r="FA213" s="195"/>
      <c r="FB213" s="195"/>
      <c r="FC213" s="195"/>
      <c r="FD213" s="195"/>
      <c r="FE213" s="195"/>
      <c r="FF213" s="195"/>
      <c r="FG213" s="195"/>
      <c r="FH213" s="195"/>
      <c r="FI213" s="195"/>
      <c r="FJ213" s="195"/>
      <c r="FK213" s="195"/>
      <c r="FL213" s="195"/>
      <c r="FM213" s="195"/>
      <c r="FN213" s="195"/>
      <c r="FO213" s="195"/>
      <c r="FP213" s="195"/>
      <c r="FQ213" s="195"/>
      <c r="FR213" s="195"/>
      <c r="FS213" s="195"/>
      <c r="FT213" s="195"/>
      <c r="FU213" s="195"/>
      <c r="FV213" s="195"/>
      <c r="FW213" s="195"/>
      <c r="FX213" s="195"/>
      <c r="FY213" s="195"/>
      <c r="FZ213" s="195"/>
      <c r="GA213" s="195"/>
      <c r="GB213" s="195"/>
      <c r="GC213" s="195"/>
      <c r="GD213" s="195"/>
      <c r="GE213" s="195"/>
      <c r="GF213" s="195"/>
      <c r="GG213" s="195"/>
      <c r="GH213" s="195"/>
      <c r="GI213" s="195"/>
      <c r="GJ213" s="195"/>
      <c r="GK213" s="195"/>
      <c r="GL213" s="195"/>
      <c r="GM213" s="195"/>
      <c r="GN213" s="195"/>
      <c r="GO213" s="195"/>
      <c r="GP213" s="195"/>
      <c r="GQ213" s="195"/>
      <c r="GR213" s="195"/>
      <c r="GS213" s="195"/>
      <c r="GT213" s="195"/>
      <c r="GU213" s="195"/>
      <c r="GV213" s="195"/>
      <c r="GW213" s="195"/>
      <c r="GX213" s="195"/>
      <c r="GY213" s="195"/>
      <c r="GZ213" s="195"/>
      <c r="HA213" s="195"/>
      <c r="HB213" s="195"/>
      <c r="HC213" s="195"/>
      <c r="HD213" s="195"/>
      <c r="HE213" s="195"/>
      <c r="HF213" s="195"/>
      <c r="HG213" s="195"/>
      <c r="HH213" s="195"/>
      <c r="HI213" s="195"/>
      <c r="HJ213" s="195"/>
      <c r="HK213" s="195"/>
      <c r="HL213" s="195"/>
      <c r="HM213" s="195"/>
      <c r="HN213" s="195"/>
      <c r="HO213" s="195"/>
      <c r="HP213" s="195"/>
      <c r="HQ213" s="195"/>
      <c r="HR213" s="195"/>
      <c r="HS213" s="195"/>
      <c r="HT213" s="195"/>
      <c r="HU213" s="195"/>
      <c r="HV213" s="195"/>
      <c r="HW213" s="195"/>
      <c r="HX213" s="195"/>
      <c r="HY213" s="195"/>
      <c r="HZ213" s="195"/>
      <c r="IA213" s="195"/>
      <c r="IB213" s="195"/>
      <c r="IC213" s="195"/>
      <c r="ID213" s="195"/>
      <c r="IE213" s="195"/>
      <c r="IF213" s="195"/>
      <c r="IG213" s="195"/>
      <c r="IH213" s="195"/>
      <c r="II213" s="195"/>
      <c r="IJ213" s="195"/>
      <c r="IK213" s="195"/>
      <c r="IL213" s="195"/>
      <c r="IM213" s="195"/>
      <c r="IN213" s="195"/>
      <c r="IO213" s="195"/>
      <c r="IP213" s="195"/>
      <c r="IQ213" s="195"/>
      <c r="IR213" s="195"/>
      <c r="IS213" s="195"/>
      <c r="IT213" s="195"/>
      <c r="IU213" s="195"/>
      <c r="IV213" s="195"/>
      <c r="IW213" s="195"/>
    </row>
    <row r="214" spans="1:257" x14ac:dyDescent="0.25">
      <c r="Q214" s="193"/>
    </row>
    <row r="215" spans="1:257" x14ac:dyDescent="0.25">
      <c r="Q215" s="193"/>
    </row>
    <row r="216" spans="1:257" x14ac:dyDescent="0.25">
      <c r="Q216" s="193"/>
    </row>
    <row r="217" spans="1:257" x14ac:dyDescent="0.25">
      <c r="Q217" s="193"/>
    </row>
    <row r="218" spans="1:257" s="195" customFormat="1" x14ac:dyDescent="0.25">
      <c r="A218" s="187"/>
      <c r="B218" s="187"/>
      <c r="C218" s="187"/>
      <c r="D218" s="192"/>
      <c r="E218" s="191"/>
      <c r="F218" s="191"/>
      <c r="G218" s="191"/>
      <c r="H218" s="191"/>
      <c r="I218" s="191"/>
      <c r="J218" s="191"/>
      <c r="K218" s="191"/>
      <c r="L218" s="191"/>
      <c r="M218" s="191"/>
      <c r="N218" s="190"/>
      <c r="O218" s="189"/>
      <c r="P218" s="189"/>
      <c r="Q218" s="193"/>
      <c r="R218" s="188"/>
      <c r="S218" s="188"/>
      <c r="T218" s="188"/>
      <c r="U218" s="188"/>
      <c r="V218" s="188"/>
      <c r="W218" s="188"/>
      <c r="X218" s="187"/>
      <c r="Y218" s="187"/>
      <c r="Z218" s="187"/>
      <c r="AA218" s="187"/>
      <c r="AB218" s="187"/>
      <c r="AC218" s="187"/>
      <c r="AD218" s="187"/>
      <c r="AE218" s="187"/>
      <c r="AF218" s="187"/>
      <c r="AG218" s="187"/>
      <c r="AH218" s="187"/>
      <c r="AI218" s="187"/>
      <c r="AJ218" s="187"/>
      <c r="AK218" s="187"/>
      <c r="AL218" s="187"/>
      <c r="AM218" s="187"/>
      <c r="AN218" s="187"/>
      <c r="AO218" s="187"/>
      <c r="AP218" s="187"/>
      <c r="AQ218" s="187"/>
      <c r="AR218" s="187"/>
      <c r="AS218" s="187"/>
      <c r="AT218" s="187"/>
      <c r="AU218" s="187"/>
      <c r="AV218" s="187"/>
      <c r="AW218" s="187"/>
      <c r="AX218" s="187"/>
      <c r="AY218" s="187"/>
      <c r="AZ218" s="187"/>
      <c r="BA218" s="187"/>
      <c r="BB218" s="187"/>
      <c r="BC218" s="187"/>
      <c r="BD218" s="187"/>
      <c r="BE218" s="187"/>
      <c r="BF218" s="187"/>
      <c r="BG218" s="187"/>
      <c r="BH218" s="187"/>
      <c r="BI218" s="187"/>
      <c r="BJ218" s="187"/>
      <c r="BK218" s="187"/>
      <c r="BL218" s="187"/>
      <c r="BM218" s="187"/>
      <c r="BN218" s="187"/>
      <c r="BO218" s="187"/>
      <c r="BP218" s="187"/>
      <c r="BQ218" s="187"/>
      <c r="BR218" s="187"/>
      <c r="BS218" s="187"/>
      <c r="BT218" s="187"/>
      <c r="BU218" s="187"/>
      <c r="BV218" s="187"/>
      <c r="BW218" s="187"/>
      <c r="BX218" s="187"/>
      <c r="BY218" s="187"/>
      <c r="BZ218" s="187"/>
      <c r="CA218" s="187"/>
      <c r="CB218" s="187"/>
      <c r="CC218" s="187"/>
      <c r="CD218" s="187"/>
      <c r="CE218" s="187"/>
      <c r="CF218" s="187"/>
      <c r="CG218" s="187"/>
      <c r="CH218" s="187"/>
      <c r="CI218" s="187"/>
      <c r="CJ218" s="187"/>
      <c r="CK218" s="187"/>
      <c r="CL218" s="187"/>
      <c r="CM218" s="187"/>
      <c r="CN218" s="187"/>
      <c r="CO218" s="187"/>
      <c r="CP218" s="187"/>
      <c r="CQ218" s="187"/>
      <c r="CR218" s="187"/>
      <c r="CS218" s="187"/>
      <c r="CT218" s="187"/>
      <c r="CU218" s="187"/>
      <c r="CV218" s="187"/>
      <c r="CW218" s="187"/>
      <c r="CX218" s="187"/>
      <c r="CY218" s="187"/>
      <c r="CZ218" s="187"/>
      <c r="DA218" s="187"/>
      <c r="DB218" s="187"/>
      <c r="DC218" s="187"/>
      <c r="DD218" s="187"/>
      <c r="DE218" s="187"/>
      <c r="DF218" s="187"/>
      <c r="DG218" s="187"/>
      <c r="DH218" s="187"/>
      <c r="DI218" s="187"/>
      <c r="DJ218" s="187"/>
      <c r="DK218" s="187"/>
      <c r="DL218" s="187"/>
      <c r="DM218" s="187"/>
      <c r="DN218" s="187"/>
      <c r="DO218" s="187"/>
      <c r="DP218" s="187"/>
      <c r="DQ218" s="187"/>
      <c r="DR218" s="187"/>
      <c r="DS218" s="187"/>
      <c r="DT218" s="187"/>
      <c r="DU218" s="187"/>
      <c r="DV218" s="187"/>
      <c r="DW218" s="187"/>
      <c r="DX218" s="187"/>
      <c r="DY218" s="187"/>
      <c r="DZ218" s="187"/>
      <c r="EA218" s="187"/>
      <c r="EB218" s="187"/>
      <c r="EC218" s="187"/>
      <c r="ED218" s="187"/>
      <c r="EE218" s="187"/>
      <c r="EF218" s="187"/>
      <c r="EG218" s="187"/>
      <c r="EH218" s="187"/>
      <c r="EI218" s="187"/>
      <c r="EJ218" s="187"/>
      <c r="EK218" s="187"/>
      <c r="EL218" s="187"/>
      <c r="EM218" s="187"/>
      <c r="EN218" s="187"/>
      <c r="EO218" s="187"/>
      <c r="EP218" s="187"/>
      <c r="EQ218" s="187"/>
      <c r="ER218" s="187"/>
      <c r="ES218" s="187"/>
      <c r="ET218" s="187"/>
      <c r="EU218" s="187"/>
      <c r="EV218" s="187"/>
      <c r="EW218" s="187"/>
      <c r="EX218" s="187"/>
      <c r="EY218" s="187"/>
      <c r="EZ218" s="187"/>
      <c r="FA218" s="187"/>
      <c r="FB218" s="187"/>
      <c r="FC218" s="187"/>
      <c r="FD218" s="187"/>
      <c r="FE218" s="187"/>
      <c r="FF218" s="187"/>
      <c r="FG218" s="187"/>
      <c r="FH218" s="187"/>
      <c r="FI218" s="187"/>
      <c r="FJ218" s="187"/>
      <c r="FK218" s="187"/>
      <c r="FL218" s="187"/>
      <c r="FM218" s="187"/>
      <c r="FN218" s="187"/>
      <c r="FO218" s="187"/>
      <c r="FP218" s="187"/>
      <c r="FQ218" s="187"/>
      <c r="FR218" s="187"/>
      <c r="FS218" s="187"/>
      <c r="FT218" s="187"/>
      <c r="FU218" s="187"/>
      <c r="FV218" s="187"/>
      <c r="FW218" s="187"/>
      <c r="FX218" s="187"/>
      <c r="FY218" s="187"/>
      <c r="FZ218" s="187"/>
      <c r="GA218" s="187"/>
      <c r="GB218" s="187"/>
      <c r="GC218" s="187"/>
      <c r="GD218" s="187"/>
      <c r="GE218" s="187"/>
      <c r="GF218" s="187"/>
      <c r="GG218" s="187"/>
      <c r="GH218" s="187"/>
      <c r="GI218" s="187"/>
      <c r="GJ218" s="187"/>
      <c r="GK218" s="187"/>
      <c r="GL218" s="187"/>
      <c r="GM218" s="187"/>
      <c r="GN218" s="187"/>
      <c r="GO218" s="187"/>
      <c r="GP218" s="187"/>
      <c r="GQ218" s="187"/>
      <c r="GR218" s="187"/>
      <c r="GS218" s="187"/>
      <c r="GT218" s="187"/>
      <c r="GU218" s="187"/>
      <c r="GV218" s="187"/>
      <c r="GW218" s="187"/>
      <c r="GX218" s="187"/>
      <c r="GY218" s="187"/>
      <c r="GZ218" s="187"/>
      <c r="HA218" s="187"/>
      <c r="HB218" s="187"/>
      <c r="HC218" s="187"/>
      <c r="HD218" s="187"/>
      <c r="HE218" s="187"/>
      <c r="HF218" s="187"/>
      <c r="HG218" s="187"/>
      <c r="HH218" s="187"/>
      <c r="HI218" s="187"/>
      <c r="HJ218" s="187"/>
      <c r="HK218" s="187"/>
      <c r="HL218" s="187"/>
      <c r="HM218" s="187"/>
      <c r="HN218" s="187"/>
      <c r="HO218" s="187"/>
      <c r="HP218" s="187"/>
      <c r="HQ218" s="187"/>
      <c r="HR218" s="187"/>
      <c r="HS218" s="187"/>
      <c r="HT218" s="187"/>
      <c r="HU218" s="187"/>
      <c r="HV218" s="187"/>
      <c r="HW218" s="187"/>
      <c r="HX218" s="187"/>
      <c r="HY218" s="187"/>
      <c r="HZ218" s="187"/>
      <c r="IA218" s="187"/>
      <c r="IB218" s="187"/>
      <c r="IC218" s="187"/>
      <c r="ID218" s="187"/>
      <c r="IE218" s="187"/>
      <c r="IF218" s="187"/>
      <c r="IG218" s="187"/>
      <c r="IH218" s="187"/>
      <c r="II218" s="187"/>
      <c r="IJ218" s="187"/>
      <c r="IK218" s="187"/>
      <c r="IL218" s="187"/>
      <c r="IM218" s="187"/>
      <c r="IN218" s="187"/>
      <c r="IO218" s="187"/>
      <c r="IP218" s="187"/>
      <c r="IQ218" s="187"/>
      <c r="IR218" s="187"/>
      <c r="IS218" s="187"/>
      <c r="IT218" s="187"/>
      <c r="IU218" s="187"/>
      <c r="IV218" s="187"/>
      <c r="IW218" s="187"/>
    </row>
    <row r="219" spans="1:257" x14ac:dyDescent="0.25">
      <c r="Q219" s="197"/>
      <c r="R219" s="196"/>
      <c r="S219" s="196"/>
      <c r="T219" s="196"/>
      <c r="U219" s="196"/>
      <c r="V219" s="196"/>
      <c r="W219" s="196"/>
      <c r="X219" s="195"/>
      <c r="Y219" s="195"/>
      <c r="Z219" s="195"/>
      <c r="AA219" s="195"/>
      <c r="AB219" s="195"/>
      <c r="AC219" s="195"/>
      <c r="AD219" s="195"/>
      <c r="AE219" s="195"/>
      <c r="AF219" s="195"/>
      <c r="AG219" s="195"/>
      <c r="AH219" s="195"/>
      <c r="AI219" s="195"/>
      <c r="AJ219" s="195"/>
      <c r="AK219" s="195"/>
      <c r="AL219" s="195"/>
      <c r="AM219" s="195"/>
      <c r="AN219" s="195"/>
      <c r="AO219" s="195"/>
      <c r="AP219" s="195"/>
      <c r="AQ219" s="195"/>
      <c r="AR219" s="195"/>
      <c r="AS219" s="195"/>
      <c r="AT219" s="195"/>
      <c r="AU219" s="195"/>
      <c r="AV219" s="195"/>
      <c r="AW219" s="195"/>
      <c r="AX219" s="195"/>
      <c r="AY219" s="195"/>
      <c r="AZ219" s="195"/>
      <c r="BA219" s="195"/>
      <c r="BB219" s="195"/>
      <c r="BC219" s="195"/>
      <c r="BD219" s="195"/>
      <c r="BE219" s="195"/>
      <c r="BF219" s="195"/>
      <c r="BG219" s="195"/>
      <c r="BH219" s="195"/>
      <c r="BI219" s="195"/>
      <c r="BJ219" s="195"/>
      <c r="BK219" s="195"/>
      <c r="BL219" s="195"/>
      <c r="BM219" s="195"/>
      <c r="BN219" s="195"/>
      <c r="BO219" s="195"/>
      <c r="BP219" s="195"/>
      <c r="BQ219" s="195"/>
      <c r="BR219" s="195"/>
      <c r="BS219" s="195"/>
      <c r="BT219" s="195"/>
      <c r="BU219" s="195"/>
      <c r="BV219" s="195"/>
      <c r="BW219" s="195"/>
      <c r="BX219" s="195"/>
      <c r="BY219" s="195"/>
      <c r="BZ219" s="195"/>
      <c r="CA219" s="195"/>
      <c r="CB219" s="195"/>
      <c r="CC219" s="195"/>
      <c r="CD219" s="195"/>
      <c r="CE219" s="195"/>
      <c r="CF219" s="195"/>
      <c r="CG219" s="195"/>
      <c r="CH219" s="195"/>
      <c r="CI219" s="195"/>
      <c r="CJ219" s="195"/>
      <c r="CK219" s="195"/>
      <c r="CL219" s="195"/>
      <c r="CM219" s="195"/>
      <c r="CN219" s="195"/>
      <c r="CO219" s="195"/>
      <c r="CP219" s="195"/>
      <c r="CQ219" s="195"/>
      <c r="CR219" s="195"/>
      <c r="CS219" s="195"/>
      <c r="CT219" s="195"/>
      <c r="CU219" s="195"/>
      <c r="CV219" s="195"/>
      <c r="CW219" s="195"/>
      <c r="CX219" s="195"/>
      <c r="CY219" s="195"/>
      <c r="CZ219" s="195"/>
      <c r="DA219" s="195"/>
      <c r="DB219" s="195"/>
      <c r="DC219" s="195"/>
      <c r="DD219" s="195"/>
      <c r="DE219" s="195"/>
      <c r="DF219" s="195"/>
      <c r="DG219" s="195"/>
      <c r="DH219" s="195"/>
      <c r="DI219" s="195"/>
      <c r="DJ219" s="195"/>
      <c r="DK219" s="195"/>
      <c r="DL219" s="195"/>
      <c r="DM219" s="195"/>
      <c r="DN219" s="195"/>
      <c r="DO219" s="195"/>
      <c r="DP219" s="195"/>
      <c r="DQ219" s="195"/>
      <c r="DR219" s="195"/>
      <c r="DS219" s="195"/>
      <c r="DT219" s="195"/>
      <c r="DU219" s="195"/>
      <c r="DV219" s="195"/>
      <c r="DW219" s="195"/>
      <c r="DX219" s="195"/>
      <c r="DY219" s="195"/>
      <c r="DZ219" s="195"/>
      <c r="EA219" s="195"/>
      <c r="EB219" s="195"/>
      <c r="EC219" s="195"/>
      <c r="ED219" s="195"/>
      <c r="EE219" s="195"/>
      <c r="EF219" s="195"/>
      <c r="EG219" s="195"/>
      <c r="EH219" s="195"/>
      <c r="EI219" s="195"/>
      <c r="EJ219" s="195"/>
      <c r="EK219" s="195"/>
      <c r="EL219" s="195"/>
      <c r="EM219" s="195"/>
      <c r="EN219" s="195"/>
      <c r="EO219" s="195"/>
      <c r="EP219" s="195"/>
      <c r="EQ219" s="195"/>
      <c r="ER219" s="195"/>
      <c r="ES219" s="195"/>
      <c r="ET219" s="195"/>
      <c r="EU219" s="195"/>
      <c r="EV219" s="195"/>
      <c r="EW219" s="195"/>
      <c r="EX219" s="195"/>
      <c r="EY219" s="195"/>
      <c r="EZ219" s="195"/>
      <c r="FA219" s="195"/>
      <c r="FB219" s="195"/>
      <c r="FC219" s="195"/>
      <c r="FD219" s="195"/>
      <c r="FE219" s="195"/>
      <c r="FF219" s="195"/>
      <c r="FG219" s="195"/>
      <c r="FH219" s="195"/>
      <c r="FI219" s="195"/>
      <c r="FJ219" s="195"/>
      <c r="FK219" s="195"/>
      <c r="FL219" s="195"/>
      <c r="FM219" s="195"/>
      <c r="FN219" s="195"/>
      <c r="FO219" s="195"/>
      <c r="FP219" s="195"/>
      <c r="FQ219" s="195"/>
      <c r="FR219" s="195"/>
      <c r="FS219" s="195"/>
      <c r="FT219" s="195"/>
      <c r="FU219" s="195"/>
      <c r="FV219" s="195"/>
      <c r="FW219" s="195"/>
      <c r="FX219" s="195"/>
      <c r="FY219" s="195"/>
      <c r="FZ219" s="195"/>
      <c r="GA219" s="195"/>
      <c r="GB219" s="195"/>
      <c r="GC219" s="195"/>
      <c r="GD219" s="195"/>
      <c r="GE219" s="195"/>
      <c r="GF219" s="195"/>
      <c r="GG219" s="195"/>
      <c r="GH219" s="195"/>
      <c r="GI219" s="195"/>
      <c r="GJ219" s="195"/>
      <c r="GK219" s="195"/>
      <c r="GL219" s="195"/>
      <c r="GM219" s="195"/>
      <c r="GN219" s="195"/>
      <c r="GO219" s="195"/>
      <c r="GP219" s="195"/>
      <c r="GQ219" s="195"/>
      <c r="GR219" s="195"/>
      <c r="GS219" s="195"/>
      <c r="GT219" s="195"/>
      <c r="GU219" s="195"/>
      <c r="GV219" s="195"/>
      <c r="GW219" s="195"/>
      <c r="GX219" s="195"/>
      <c r="GY219" s="195"/>
      <c r="GZ219" s="195"/>
      <c r="HA219" s="195"/>
      <c r="HB219" s="195"/>
      <c r="HC219" s="195"/>
      <c r="HD219" s="195"/>
      <c r="HE219" s="195"/>
      <c r="HF219" s="195"/>
      <c r="HG219" s="195"/>
      <c r="HH219" s="195"/>
      <c r="HI219" s="195"/>
      <c r="HJ219" s="195"/>
      <c r="HK219" s="195"/>
      <c r="HL219" s="195"/>
      <c r="HM219" s="195"/>
      <c r="HN219" s="195"/>
      <c r="HO219" s="195"/>
      <c r="HP219" s="195"/>
      <c r="HQ219" s="195"/>
      <c r="HR219" s="195"/>
      <c r="HS219" s="195"/>
      <c r="HT219" s="195"/>
      <c r="HU219" s="195"/>
      <c r="HV219" s="195"/>
      <c r="HW219" s="195"/>
      <c r="HX219" s="195"/>
      <c r="HY219" s="195"/>
      <c r="HZ219" s="195"/>
      <c r="IA219" s="195"/>
      <c r="IB219" s="195"/>
      <c r="IC219" s="195"/>
      <c r="ID219" s="195"/>
      <c r="IE219" s="195"/>
      <c r="IF219" s="195"/>
      <c r="IG219" s="195"/>
      <c r="IH219" s="195"/>
      <c r="II219" s="195"/>
      <c r="IJ219" s="195"/>
      <c r="IK219" s="195"/>
      <c r="IL219" s="195"/>
      <c r="IM219" s="195"/>
      <c r="IN219" s="195"/>
      <c r="IO219" s="195"/>
      <c r="IP219" s="195"/>
      <c r="IQ219" s="195"/>
      <c r="IR219" s="195"/>
      <c r="IS219" s="195"/>
      <c r="IT219" s="195"/>
      <c r="IU219" s="195"/>
      <c r="IV219" s="195"/>
      <c r="IW219" s="195"/>
    </row>
    <row r="220" spans="1:257" s="202" customFormat="1" x14ac:dyDescent="0.25">
      <c r="A220" s="187"/>
      <c r="B220" s="187"/>
      <c r="C220" s="187"/>
      <c r="D220" s="192"/>
      <c r="E220" s="191"/>
      <c r="F220" s="191"/>
      <c r="G220" s="191"/>
      <c r="H220" s="191"/>
      <c r="I220" s="191"/>
      <c r="J220" s="191"/>
      <c r="K220" s="191"/>
      <c r="L220" s="191"/>
      <c r="M220" s="191"/>
      <c r="N220" s="190"/>
      <c r="O220" s="189"/>
      <c r="P220" s="189"/>
      <c r="Q220" s="193"/>
      <c r="R220" s="188"/>
      <c r="S220" s="188"/>
      <c r="T220" s="188"/>
      <c r="U220" s="188"/>
      <c r="V220" s="188"/>
      <c r="W220" s="188"/>
      <c r="X220" s="187"/>
      <c r="Y220" s="187"/>
      <c r="Z220" s="187"/>
      <c r="AA220" s="187"/>
      <c r="AB220" s="187"/>
      <c r="AC220" s="187"/>
      <c r="AD220" s="187"/>
      <c r="AE220" s="187"/>
      <c r="AF220" s="187"/>
      <c r="AG220" s="187"/>
      <c r="AH220" s="187"/>
      <c r="AI220" s="187"/>
      <c r="AJ220" s="187"/>
      <c r="AK220" s="187"/>
      <c r="AL220" s="187"/>
      <c r="AM220" s="187"/>
      <c r="AN220" s="187"/>
      <c r="AO220" s="187"/>
      <c r="AP220" s="187"/>
      <c r="AQ220" s="187"/>
      <c r="AR220" s="187"/>
      <c r="AS220" s="187"/>
      <c r="AT220" s="187"/>
      <c r="AU220" s="187"/>
      <c r="AV220" s="187"/>
      <c r="AW220" s="187"/>
      <c r="AX220" s="187"/>
      <c r="AY220" s="187"/>
      <c r="AZ220" s="187"/>
      <c r="BA220" s="187"/>
      <c r="BB220" s="187"/>
      <c r="BC220" s="187"/>
      <c r="BD220" s="187"/>
      <c r="BE220" s="187"/>
      <c r="BF220" s="187"/>
      <c r="BG220" s="187"/>
      <c r="BH220" s="187"/>
      <c r="BI220" s="187"/>
      <c r="BJ220" s="187"/>
      <c r="BK220" s="187"/>
      <c r="BL220" s="187"/>
      <c r="BM220" s="187"/>
      <c r="BN220" s="187"/>
      <c r="BO220" s="187"/>
      <c r="BP220" s="187"/>
      <c r="BQ220" s="187"/>
      <c r="BR220" s="187"/>
      <c r="BS220" s="187"/>
      <c r="BT220" s="187"/>
      <c r="BU220" s="187"/>
      <c r="BV220" s="187"/>
      <c r="BW220" s="187"/>
      <c r="BX220" s="187"/>
      <c r="BY220" s="187"/>
      <c r="BZ220" s="187"/>
      <c r="CA220" s="187"/>
      <c r="CB220" s="187"/>
      <c r="CC220" s="187"/>
      <c r="CD220" s="187"/>
      <c r="CE220" s="187"/>
      <c r="CF220" s="187"/>
      <c r="CG220" s="187"/>
      <c r="CH220" s="187"/>
      <c r="CI220" s="187"/>
      <c r="CJ220" s="187"/>
      <c r="CK220" s="187"/>
      <c r="CL220" s="187"/>
      <c r="CM220" s="187"/>
      <c r="CN220" s="187"/>
      <c r="CO220" s="187"/>
      <c r="CP220" s="187"/>
      <c r="CQ220" s="187"/>
      <c r="CR220" s="187"/>
      <c r="CS220" s="187"/>
      <c r="CT220" s="187"/>
      <c r="CU220" s="187"/>
      <c r="CV220" s="187"/>
      <c r="CW220" s="187"/>
      <c r="CX220" s="187"/>
      <c r="CY220" s="187"/>
      <c r="CZ220" s="187"/>
      <c r="DA220" s="187"/>
      <c r="DB220" s="187"/>
      <c r="DC220" s="187"/>
      <c r="DD220" s="187"/>
      <c r="DE220" s="187"/>
      <c r="DF220" s="187"/>
      <c r="DG220" s="187"/>
      <c r="DH220" s="187"/>
      <c r="DI220" s="187"/>
      <c r="DJ220" s="187"/>
      <c r="DK220" s="187"/>
      <c r="DL220" s="187"/>
      <c r="DM220" s="187"/>
      <c r="DN220" s="187"/>
      <c r="DO220" s="187"/>
      <c r="DP220" s="187"/>
      <c r="DQ220" s="187"/>
      <c r="DR220" s="187"/>
      <c r="DS220" s="187"/>
      <c r="DT220" s="187"/>
      <c r="DU220" s="187"/>
      <c r="DV220" s="187"/>
      <c r="DW220" s="187"/>
      <c r="DX220" s="187"/>
      <c r="DY220" s="187"/>
      <c r="DZ220" s="187"/>
      <c r="EA220" s="187"/>
      <c r="EB220" s="187"/>
      <c r="EC220" s="187"/>
      <c r="ED220" s="187"/>
      <c r="EE220" s="187"/>
      <c r="EF220" s="187"/>
      <c r="EG220" s="187"/>
      <c r="EH220" s="187"/>
      <c r="EI220" s="187"/>
      <c r="EJ220" s="187"/>
      <c r="EK220" s="187"/>
      <c r="EL220" s="187"/>
      <c r="EM220" s="187"/>
      <c r="EN220" s="187"/>
      <c r="EO220" s="187"/>
      <c r="EP220" s="187"/>
      <c r="EQ220" s="187"/>
      <c r="ER220" s="187"/>
      <c r="ES220" s="187"/>
      <c r="ET220" s="187"/>
      <c r="EU220" s="187"/>
      <c r="EV220" s="187"/>
      <c r="EW220" s="187"/>
      <c r="EX220" s="187"/>
      <c r="EY220" s="187"/>
      <c r="EZ220" s="187"/>
      <c r="FA220" s="187"/>
      <c r="FB220" s="187"/>
      <c r="FC220" s="187"/>
      <c r="FD220" s="187"/>
      <c r="FE220" s="187"/>
      <c r="FF220" s="187"/>
      <c r="FG220" s="187"/>
      <c r="FH220" s="187"/>
      <c r="FI220" s="187"/>
      <c r="FJ220" s="187"/>
      <c r="FK220" s="187"/>
      <c r="FL220" s="187"/>
      <c r="FM220" s="187"/>
      <c r="FN220" s="187"/>
      <c r="FO220" s="187"/>
      <c r="FP220" s="187"/>
      <c r="FQ220" s="187"/>
      <c r="FR220" s="187"/>
      <c r="FS220" s="187"/>
      <c r="FT220" s="187"/>
      <c r="FU220" s="187"/>
      <c r="FV220" s="187"/>
      <c r="FW220" s="187"/>
      <c r="FX220" s="187"/>
      <c r="FY220" s="187"/>
      <c r="FZ220" s="187"/>
      <c r="GA220" s="187"/>
      <c r="GB220" s="187"/>
      <c r="GC220" s="187"/>
      <c r="GD220" s="187"/>
      <c r="GE220" s="187"/>
      <c r="GF220" s="187"/>
      <c r="GG220" s="187"/>
      <c r="GH220" s="187"/>
      <c r="GI220" s="187"/>
      <c r="GJ220" s="187"/>
      <c r="GK220" s="187"/>
      <c r="GL220" s="187"/>
      <c r="GM220" s="187"/>
      <c r="GN220" s="187"/>
      <c r="GO220" s="187"/>
      <c r="GP220" s="187"/>
      <c r="GQ220" s="187"/>
      <c r="GR220" s="187"/>
      <c r="GS220" s="187"/>
      <c r="GT220" s="187"/>
      <c r="GU220" s="187"/>
      <c r="GV220" s="187"/>
      <c r="GW220" s="187"/>
      <c r="GX220" s="187"/>
      <c r="GY220" s="187"/>
      <c r="GZ220" s="187"/>
      <c r="HA220" s="187"/>
      <c r="HB220" s="187"/>
      <c r="HC220" s="187"/>
      <c r="HD220" s="187"/>
      <c r="HE220" s="187"/>
      <c r="HF220" s="187"/>
      <c r="HG220" s="187"/>
      <c r="HH220" s="187"/>
      <c r="HI220" s="187"/>
      <c r="HJ220" s="187"/>
      <c r="HK220" s="187"/>
      <c r="HL220" s="187"/>
      <c r="HM220" s="187"/>
      <c r="HN220" s="187"/>
      <c r="HO220" s="187"/>
      <c r="HP220" s="187"/>
      <c r="HQ220" s="187"/>
      <c r="HR220" s="187"/>
      <c r="HS220" s="187"/>
      <c r="HT220" s="187"/>
      <c r="HU220" s="187"/>
      <c r="HV220" s="187"/>
      <c r="HW220" s="187"/>
      <c r="HX220" s="187"/>
      <c r="HY220" s="187"/>
      <c r="HZ220" s="187"/>
      <c r="IA220" s="187"/>
      <c r="IB220" s="187"/>
      <c r="IC220" s="187"/>
      <c r="ID220" s="187"/>
      <c r="IE220" s="187"/>
      <c r="IF220" s="187"/>
      <c r="IG220" s="187"/>
      <c r="IH220" s="187"/>
      <c r="II220" s="187"/>
      <c r="IJ220" s="187"/>
      <c r="IK220" s="187"/>
      <c r="IL220" s="187"/>
      <c r="IM220" s="187"/>
      <c r="IN220" s="187"/>
      <c r="IO220" s="187"/>
      <c r="IP220" s="187"/>
      <c r="IQ220" s="187"/>
      <c r="IR220" s="187"/>
      <c r="IS220" s="187"/>
      <c r="IT220" s="187"/>
      <c r="IU220" s="187"/>
      <c r="IV220" s="187"/>
      <c r="IW220" s="187"/>
    </row>
    <row r="221" spans="1:257" s="195" customFormat="1" x14ac:dyDescent="0.25">
      <c r="A221" s="187"/>
      <c r="B221" s="187"/>
      <c r="C221" s="187"/>
      <c r="D221" s="192"/>
      <c r="E221" s="191"/>
      <c r="F221" s="191"/>
      <c r="G221" s="191"/>
      <c r="H221" s="191"/>
      <c r="I221" s="191"/>
      <c r="J221" s="191"/>
      <c r="K221" s="191"/>
      <c r="L221" s="191"/>
      <c r="M221" s="191"/>
      <c r="N221" s="190"/>
      <c r="O221" s="189"/>
      <c r="P221" s="189"/>
      <c r="Q221" s="204"/>
      <c r="R221" s="203"/>
      <c r="S221" s="203"/>
      <c r="T221" s="203"/>
      <c r="U221" s="203"/>
      <c r="V221" s="203"/>
      <c r="W221" s="203"/>
      <c r="X221" s="202"/>
      <c r="Y221" s="202"/>
      <c r="Z221" s="202"/>
      <c r="AA221" s="202"/>
      <c r="AB221" s="202"/>
      <c r="AC221" s="202"/>
      <c r="AD221" s="202"/>
      <c r="AE221" s="202"/>
      <c r="AF221" s="202"/>
      <c r="AG221" s="202"/>
      <c r="AH221" s="202"/>
      <c r="AI221" s="202"/>
      <c r="AJ221" s="202"/>
      <c r="AK221" s="202"/>
      <c r="AL221" s="202"/>
      <c r="AM221" s="202"/>
      <c r="AN221" s="202"/>
      <c r="AO221" s="202"/>
      <c r="AP221" s="202"/>
      <c r="AQ221" s="202"/>
      <c r="AR221" s="202"/>
      <c r="AS221" s="202"/>
      <c r="AT221" s="202"/>
      <c r="AU221" s="202"/>
      <c r="AV221" s="202"/>
      <c r="AW221" s="202"/>
      <c r="AX221" s="202"/>
      <c r="AY221" s="202"/>
      <c r="AZ221" s="202"/>
      <c r="BA221" s="202"/>
      <c r="BB221" s="202"/>
      <c r="BC221" s="202"/>
      <c r="BD221" s="202"/>
      <c r="BE221" s="202"/>
      <c r="BF221" s="202"/>
      <c r="BG221" s="202"/>
      <c r="BH221" s="202"/>
      <c r="BI221" s="202"/>
      <c r="BJ221" s="202"/>
      <c r="BK221" s="202"/>
      <c r="BL221" s="202"/>
      <c r="BM221" s="202"/>
      <c r="BN221" s="202"/>
      <c r="BO221" s="202"/>
      <c r="BP221" s="202"/>
      <c r="BQ221" s="202"/>
      <c r="BR221" s="202"/>
      <c r="BS221" s="202"/>
      <c r="BT221" s="202"/>
      <c r="BU221" s="202"/>
      <c r="BV221" s="202"/>
      <c r="BW221" s="202"/>
      <c r="BX221" s="202"/>
      <c r="BY221" s="202"/>
      <c r="BZ221" s="202"/>
      <c r="CA221" s="202"/>
      <c r="CB221" s="202"/>
      <c r="CC221" s="202"/>
      <c r="CD221" s="202"/>
      <c r="CE221" s="202"/>
      <c r="CF221" s="202"/>
      <c r="CG221" s="202"/>
      <c r="CH221" s="202"/>
      <c r="CI221" s="202"/>
      <c r="CJ221" s="202"/>
      <c r="CK221" s="202"/>
      <c r="CL221" s="202"/>
      <c r="CM221" s="202"/>
      <c r="CN221" s="202"/>
      <c r="CO221" s="202"/>
      <c r="CP221" s="202"/>
      <c r="CQ221" s="202"/>
      <c r="CR221" s="202"/>
      <c r="CS221" s="202"/>
      <c r="CT221" s="202"/>
      <c r="CU221" s="202"/>
      <c r="CV221" s="202"/>
      <c r="CW221" s="202"/>
      <c r="CX221" s="202"/>
      <c r="CY221" s="202"/>
      <c r="CZ221" s="202"/>
      <c r="DA221" s="202"/>
      <c r="DB221" s="202"/>
      <c r="DC221" s="202"/>
      <c r="DD221" s="202"/>
      <c r="DE221" s="202"/>
      <c r="DF221" s="202"/>
      <c r="DG221" s="202"/>
      <c r="DH221" s="202"/>
      <c r="DI221" s="202"/>
      <c r="DJ221" s="202"/>
      <c r="DK221" s="202"/>
      <c r="DL221" s="202"/>
      <c r="DM221" s="202"/>
      <c r="DN221" s="202"/>
      <c r="DO221" s="202"/>
      <c r="DP221" s="202"/>
      <c r="DQ221" s="202"/>
      <c r="DR221" s="202"/>
      <c r="DS221" s="202"/>
      <c r="DT221" s="202"/>
      <c r="DU221" s="202"/>
      <c r="DV221" s="202"/>
      <c r="DW221" s="202"/>
      <c r="DX221" s="202"/>
      <c r="DY221" s="202"/>
      <c r="DZ221" s="202"/>
      <c r="EA221" s="202"/>
      <c r="EB221" s="202"/>
      <c r="EC221" s="202"/>
      <c r="ED221" s="202"/>
      <c r="EE221" s="202"/>
      <c r="EF221" s="202"/>
      <c r="EG221" s="202"/>
      <c r="EH221" s="202"/>
      <c r="EI221" s="202"/>
      <c r="EJ221" s="202"/>
      <c r="EK221" s="202"/>
      <c r="EL221" s="202"/>
      <c r="EM221" s="202"/>
      <c r="EN221" s="202"/>
      <c r="EO221" s="202"/>
      <c r="EP221" s="202"/>
      <c r="EQ221" s="202"/>
      <c r="ER221" s="202"/>
      <c r="ES221" s="202"/>
      <c r="ET221" s="202"/>
      <c r="EU221" s="202"/>
      <c r="EV221" s="202"/>
      <c r="EW221" s="202"/>
      <c r="EX221" s="202"/>
      <c r="EY221" s="202"/>
      <c r="EZ221" s="202"/>
      <c r="FA221" s="202"/>
      <c r="FB221" s="202"/>
      <c r="FC221" s="202"/>
      <c r="FD221" s="202"/>
      <c r="FE221" s="202"/>
      <c r="FF221" s="202"/>
      <c r="FG221" s="202"/>
      <c r="FH221" s="202"/>
      <c r="FI221" s="202"/>
      <c r="FJ221" s="202"/>
      <c r="FK221" s="202"/>
      <c r="FL221" s="202"/>
      <c r="FM221" s="202"/>
      <c r="FN221" s="202"/>
      <c r="FO221" s="202"/>
      <c r="FP221" s="202"/>
      <c r="FQ221" s="202"/>
      <c r="FR221" s="202"/>
      <c r="FS221" s="202"/>
      <c r="FT221" s="202"/>
      <c r="FU221" s="202"/>
      <c r="FV221" s="202"/>
      <c r="FW221" s="202"/>
      <c r="FX221" s="202"/>
      <c r="FY221" s="202"/>
      <c r="FZ221" s="202"/>
      <c r="GA221" s="202"/>
      <c r="GB221" s="202"/>
      <c r="GC221" s="202"/>
      <c r="GD221" s="202"/>
      <c r="GE221" s="202"/>
      <c r="GF221" s="202"/>
      <c r="GG221" s="202"/>
      <c r="GH221" s="202"/>
      <c r="GI221" s="202"/>
      <c r="GJ221" s="202"/>
      <c r="GK221" s="202"/>
      <c r="GL221" s="202"/>
      <c r="GM221" s="202"/>
      <c r="GN221" s="202"/>
      <c r="GO221" s="202"/>
      <c r="GP221" s="202"/>
      <c r="GQ221" s="202"/>
      <c r="GR221" s="202"/>
      <c r="GS221" s="202"/>
      <c r="GT221" s="202"/>
      <c r="GU221" s="202"/>
      <c r="GV221" s="202"/>
      <c r="GW221" s="202"/>
      <c r="GX221" s="202"/>
      <c r="GY221" s="202"/>
      <c r="GZ221" s="202"/>
      <c r="HA221" s="202"/>
      <c r="HB221" s="202"/>
      <c r="HC221" s="202"/>
      <c r="HD221" s="202"/>
      <c r="HE221" s="202"/>
      <c r="HF221" s="202"/>
      <c r="HG221" s="202"/>
      <c r="HH221" s="202"/>
      <c r="HI221" s="202"/>
      <c r="HJ221" s="202"/>
      <c r="HK221" s="202"/>
      <c r="HL221" s="202"/>
      <c r="HM221" s="202"/>
      <c r="HN221" s="202"/>
      <c r="HO221" s="202"/>
      <c r="HP221" s="202"/>
      <c r="HQ221" s="202"/>
      <c r="HR221" s="202"/>
      <c r="HS221" s="202"/>
      <c r="HT221" s="202"/>
      <c r="HU221" s="202"/>
      <c r="HV221" s="202"/>
      <c r="HW221" s="202"/>
      <c r="HX221" s="202"/>
      <c r="HY221" s="202"/>
      <c r="HZ221" s="202"/>
      <c r="IA221" s="202"/>
      <c r="IB221" s="202"/>
      <c r="IC221" s="202"/>
      <c r="ID221" s="202"/>
      <c r="IE221" s="202"/>
      <c r="IF221" s="202"/>
      <c r="IG221" s="202"/>
      <c r="IH221" s="202"/>
      <c r="II221" s="202"/>
      <c r="IJ221" s="202"/>
      <c r="IK221" s="202"/>
      <c r="IL221" s="202"/>
      <c r="IM221" s="202"/>
      <c r="IN221" s="202"/>
      <c r="IO221" s="202"/>
      <c r="IP221" s="202"/>
      <c r="IQ221" s="202"/>
      <c r="IR221" s="202"/>
      <c r="IS221" s="202"/>
      <c r="IT221" s="202"/>
      <c r="IU221" s="202"/>
      <c r="IV221" s="202"/>
      <c r="IW221" s="202"/>
    </row>
    <row r="222" spans="1:257" x14ac:dyDescent="0.25">
      <c r="Q222" s="197"/>
      <c r="R222" s="196"/>
      <c r="S222" s="196"/>
      <c r="T222" s="196"/>
      <c r="U222" s="196"/>
      <c r="V222" s="196"/>
      <c r="W222" s="196"/>
      <c r="X222" s="195"/>
      <c r="Y222" s="195"/>
      <c r="Z222" s="195"/>
      <c r="AA222" s="195"/>
      <c r="AB222" s="195"/>
      <c r="AC222" s="195"/>
      <c r="AD222" s="195"/>
      <c r="AE222" s="195"/>
      <c r="AF222" s="195"/>
      <c r="AG222" s="195"/>
      <c r="AH222" s="195"/>
      <c r="AI222" s="195"/>
      <c r="AJ222" s="195"/>
      <c r="AK222" s="195"/>
      <c r="AL222" s="195"/>
      <c r="AM222" s="195"/>
      <c r="AN222" s="195"/>
      <c r="AO222" s="195"/>
      <c r="AP222" s="195"/>
      <c r="AQ222" s="195"/>
      <c r="AR222" s="195"/>
      <c r="AS222" s="195"/>
      <c r="AT222" s="195"/>
      <c r="AU222" s="195"/>
      <c r="AV222" s="195"/>
      <c r="AW222" s="195"/>
      <c r="AX222" s="195"/>
      <c r="AY222" s="195"/>
      <c r="AZ222" s="195"/>
      <c r="BA222" s="195"/>
      <c r="BB222" s="195"/>
      <c r="BC222" s="195"/>
      <c r="BD222" s="195"/>
      <c r="BE222" s="195"/>
      <c r="BF222" s="195"/>
      <c r="BG222" s="195"/>
      <c r="BH222" s="195"/>
      <c r="BI222" s="195"/>
      <c r="BJ222" s="195"/>
      <c r="BK222" s="195"/>
      <c r="BL222" s="195"/>
      <c r="BM222" s="195"/>
      <c r="BN222" s="195"/>
      <c r="BO222" s="195"/>
      <c r="BP222" s="195"/>
      <c r="BQ222" s="195"/>
      <c r="BR222" s="195"/>
      <c r="BS222" s="195"/>
      <c r="BT222" s="195"/>
      <c r="BU222" s="195"/>
      <c r="BV222" s="195"/>
      <c r="BW222" s="195"/>
      <c r="BX222" s="195"/>
      <c r="BY222" s="195"/>
      <c r="BZ222" s="195"/>
      <c r="CA222" s="195"/>
      <c r="CB222" s="195"/>
      <c r="CC222" s="195"/>
      <c r="CD222" s="195"/>
      <c r="CE222" s="195"/>
      <c r="CF222" s="195"/>
      <c r="CG222" s="195"/>
      <c r="CH222" s="195"/>
      <c r="CI222" s="195"/>
      <c r="CJ222" s="195"/>
      <c r="CK222" s="195"/>
      <c r="CL222" s="195"/>
      <c r="CM222" s="195"/>
      <c r="CN222" s="195"/>
      <c r="CO222" s="195"/>
      <c r="CP222" s="195"/>
      <c r="CQ222" s="195"/>
      <c r="CR222" s="195"/>
      <c r="CS222" s="195"/>
      <c r="CT222" s="195"/>
      <c r="CU222" s="195"/>
      <c r="CV222" s="195"/>
      <c r="CW222" s="195"/>
      <c r="CX222" s="195"/>
      <c r="CY222" s="195"/>
      <c r="CZ222" s="195"/>
      <c r="DA222" s="195"/>
      <c r="DB222" s="195"/>
      <c r="DC222" s="195"/>
      <c r="DD222" s="195"/>
      <c r="DE222" s="195"/>
      <c r="DF222" s="195"/>
      <c r="DG222" s="195"/>
      <c r="DH222" s="195"/>
      <c r="DI222" s="195"/>
      <c r="DJ222" s="195"/>
      <c r="DK222" s="195"/>
      <c r="DL222" s="195"/>
      <c r="DM222" s="195"/>
      <c r="DN222" s="195"/>
      <c r="DO222" s="195"/>
      <c r="DP222" s="195"/>
      <c r="DQ222" s="195"/>
      <c r="DR222" s="195"/>
      <c r="DS222" s="195"/>
      <c r="DT222" s="195"/>
      <c r="DU222" s="195"/>
      <c r="DV222" s="195"/>
      <c r="DW222" s="195"/>
      <c r="DX222" s="195"/>
      <c r="DY222" s="195"/>
      <c r="DZ222" s="195"/>
      <c r="EA222" s="195"/>
      <c r="EB222" s="195"/>
      <c r="EC222" s="195"/>
      <c r="ED222" s="195"/>
      <c r="EE222" s="195"/>
      <c r="EF222" s="195"/>
      <c r="EG222" s="195"/>
      <c r="EH222" s="195"/>
      <c r="EI222" s="195"/>
      <c r="EJ222" s="195"/>
      <c r="EK222" s="195"/>
      <c r="EL222" s="195"/>
      <c r="EM222" s="195"/>
      <c r="EN222" s="195"/>
      <c r="EO222" s="195"/>
      <c r="EP222" s="195"/>
      <c r="EQ222" s="195"/>
      <c r="ER222" s="195"/>
      <c r="ES222" s="195"/>
      <c r="ET222" s="195"/>
      <c r="EU222" s="195"/>
      <c r="EV222" s="195"/>
      <c r="EW222" s="195"/>
      <c r="EX222" s="195"/>
      <c r="EY222" s="195"/>
      <c r="EZ222" s="195"/>
      <c r="FA222" s="195"/>
      <c r="FB222" s="195"/>
      <c r="FC222" s="195"/>
      <c r="FD222" s="195"/>
      <c r="FE222" s="195"/>
      <c r="FF222" s="195"/>
      <c r="FG222" s="195"/>
      <c r="FH222" s="195"/>
      <c r="FI222" s="195"/>
      <c r="FJ222" s="195"/>
      <c r="FK222" s="195"/>
      <c r="FL222" s="195"/>
      <c r="FM222" s="195"/>
      <c r="FN222" s="195"/>
      <c r="FO222" s="195"/>
      <c r="FP222" s="195"/>
      <c r="FQ222" s="195"/>
      <c r="FR222" s="195"/>
      <c r="FS222" s="195"/>
      <c r="FT222" s="195"/>
      <c r="FU222" s="195"/>
      <c r="FV222" s="195"/>
      <c r="FW222" s="195"/>
      <c r="FX222" s="195"/>
      <c r="FY222" s="195"/>
      <c r="FZ222" s="195"/>
      <c r="GA222" s="195"/>
      <c r="GB222" s="195"/>
      <c r="GC222" s="195"/>
      <c r="GD222" s="195"/>
      <c r="GE222" s="195"/>
      <c r="GF222" s="195"/>
      <c r="GG222" s="195"/>
      <c r="GH222" s="195"/>
      <c r="GI222" s="195"/>
      <c r="GJ222" s="195"/>
      <c r="GK222" s="195"/>
      <c r="GL222" s="195"/>
      <c r="GM222" s="195"/>
      <c r="GN222" s="195"/>
      <c r="GO222" s="195"/>
      <c r="GP222" s="195"/>
      <c r="GQ222" s="195"/>
      <c r="GR222" s="195"/>
      <c r="GS222" s="195"/>
      <c r="GT222" s="195"/>
      <c r="GU222" s="195"/>
      <c r="GV222" s="195"/>
      <c r="GW222" s="195"/>
      <c r="GX222" s="195"/>
      <c r="GY222" s="195"/>
      <c r="GZ222" s="195"/>
      <c r="HA222" s="195"/>
      <c r="HB222" s="195"/>
      <c r="HC222" s="195"/>
      <c r="HD222" s="195"/>
      <c r="HE222" s="195"/>
      <c r="HF222" s="195"/>
      <c r="HG222" s="195"/>
      <c r="HH222" s="195"/>
      <c r="HI222" s="195"/>
      <c r="HJ222" s="195"/>
      <c r="HK222" s="195"/>
      <c r="HL222" s="195"/>
      <c r="HM222" s="195"/>
      <c r="HN222" s="195"/>
      <c r="HO222" s="195"/>
      <c r="HP222" s="195"/>
      <c r="HQ222" s="195"/>
      <c r="HR222" s="195"/>
      <c r="HS222" s="195"/>
      <c r="HT222" s="195"/>
      <c r="HU222" s="195"/>
      <c r="HV222" s="195"/>
      <c r="HW222" s="195"/>
      <c r="HX222" s="195"/>
      <c r="HY222" s="195"/>
      <c r="HZ222" s="195"/>
      <c r="IA222" s="195"/>
      <c r="IB222" s="195"/>
      <c r="IC222" s="195"/>
      <c r="ID222" s="195"/>
      <c r="IE222" s="195"/>
      <c r="IF222" s="195"/>
      <c r="IG222" s="195"/>
      <c r="IH222" s="195"/>
      <c r="II222" s="195"/>
      <c r="IJ222" s="195"/>
      <c r="IK222" s="195"/>
      <c r="IL222" s="195"/>
      <c r="IM222" s="195"/>
      <c r="IN222" s="195"/>
      <c r="IO222" s="195"/>
      <c r="IP222" s="195"/>
      <c r="IQ222" s="195"/>
      <c r="IR222" s="195"/>
      <c r="IS222" s="195"/>
      <c r="IT222" s="195"/>
      <c r="IU222" s="195"/>
      <c r="IV222" s="195"/>
      <c r="IW222" s="195"/>
    </row>
    <row r="223" spans="1:257" s="201" customFormat="1" x14ac:dyDescent="0.25">
      <c r="A223" s="187"/>
      <c r="B223" s="187"/>
      <c r="C223" s="187"/>
      <c r="D223" s="192"/>
      <c r="E223" s="191"/>
      <c r="F223" s="191"/>
      <c r="G223" s="191"/>
      <c r="H223" s="191"/>
      <c r="I223" s="191"/>
      <c r="J223" s="191"/>
      <c r="K223" s="191"/>
      <c r="L223" s="191"/>
      <c r="M223" s="191"/>
      <c r="N223" s="190"/>
      <c r="O223" s="189"/>
      <c r="P223" s="189"/>
      <c r="Q223" s="193"/>
      <c r="R223" s="188"/>
      <c r="S223" s="188"/>
      <c r="T223" s="188"/>
      <c r="U223" s="188"/>
      <c r="V223" s="188"/>
      <c r="W223" s="188"/>
      <c r="X223" s="187"/>
      <c r="Y223" s="187"/>
      <c r="Z223" s="187"/>
      <c r="AA223" s="187"/>
      <c r="AB223" s="187"/>
      <c r="AC223" s="187"/>
      <c r="AD223" s="187"/>
      <c r="AE223" s="187"/>
      <c r="AF223" s="187"/>
      <c r="AG223" s="187"/>
      <c r="AH223" s="187"/>
      <c r="AI223" s="187"/>
      <c r="AJ223" s="187"/>
      <c r="AK223" s="187"/>
      <c r="AL223" s="187"/>
      <c r="AM223" s="187"/>
      <c r="AN223" s="187"/>
      <c r="AO223" s="187"/>
      <c r="AP223" s="187"/>
      <c r="AQ223" s="187"/>
      <c r="AR223" s="187"/>
      <c r="AS223" s="187"/>
      <c r="AT223" s="187"/>
      <c r="AU223" s="187"/>
      <c r="AV223" s="187"/>
      <c r="AW223" s="187"/>
      <c r="AX223" s="187"/>
      <c r="AY223" s="187"/>
      <c r="AZ223" s="187"/>
      <c r="BA223" s="187"/>
      <c r="BB223" s="187"/>
      <c r="BC223" s="187"/>
      <c r="BD223" s="187"/>
      <c r="BE223" s="187"/>
      <c r="BF223" s="187"/>
      <c r="BG223" s="187"/>
      <c r="BH223" s="187"/>
      <c r="BI223" s="187"/>
      <c r="BJ223" s="187"/>
      <c r="BK223" s="187"/>
      <c r="BL223" s="187"/>
      <c r="BM223" s="187"/>
      <c r="BN223" s="187"/>
      <c r="BO223" s="187"/>
      <c r="BP223" s="187"/>
      <c r="BQ223" s="187"/>
      <c r="BR223" s="187"/>
      <c r="BS223" s="187"/>
      <c r="BT223" s="187"/>
      <c r="BU223" s="187"/>
      <c r="BV223" s="187"/>
      <c r="BW223" s="187"/>
      <c r="BX223" s="187"/>
      <c r="BY223" s="187"/>
      <c r="BZ223" s="187"/>
      <c r="CA223" s="187"/>
      <c r="CB223" s="187"/>
      <c r="CC223" s="187"/>
      <c r="CD223" s="187"/>
      <c r="CE223" s="187"/>
      <c r="CF223" s="187"/>
      <c r="CG223" s="187"/>
      <c r="CH223" s="187"/>
      <c r="CI223" s="187"/>
      <c r="CJ223" s="187"/>
      <c r="CK223" s="187"/>
      <c r="CL223" s="187"/>
      <c r="CM223" s="187"/>
      <c r="CN223" s="187"/>
      <c r="CO223" s="187"/>
      <c r="CP223" s="187"/>
      <c r="CQ223" s="187"/>
      <c r="CR223" s="187"/>
      <c r="CS223" s="187"/>
      <c r="CT223" s="187"/>
      <c r="CU223" s="187"/>
      <c r="CV223" s="187"/>
      <c r="CW223" s="187"/>
      <c r="CX223" s="187"/>
      <c r="CY223" s="187"/>
      <c r="CZ223" s="187"/>
      <c r="DA223" s="187"/>
      <c r="DB223" s="187"/>
      <c r="DC223" s="187"/>
      <c r="DD223" s="187"/>
      <c r="DE223" s="187"/>
      <c r="DF223" s="187"/>
      <c r="DG223" s="187"/>
      <c r="DH223" s="187"/>
      <c r="DI223" s="187"/>
      <c r="DJ223" s="187"/>
      <c r="DK223" s="187"/>
      <c r="DL223" s="187"/>
      <c r="DM223" s="187"/>
      <c r="DN223" s="187"/>
      <c r="DO223" s="187"/>
      <c r="DP223" s="187"/>
      <c r="DQ223" s="187"/>
      <c r="DR223" s="187"/>
      <c r="DS223" s="187"/>
      <c r="DT223" s="187"/>
      <c r="DU223" s="187"/>
      <c r="DV223" s="187"/>
      <c r="DW223" s="187"/>
      <c r="DX223" s="187"/>
      <c r="DY223" s="187"/>
      <c r="DZ223" s="187"/>
      <c r="EA223" s="187"/>
      <c r="EB223" s="187"/>
      <c r="EC223" s="187"/>
      <c r="ED223" s="187"/>
      <c r="EE223" s="187"/>
      <c r="EF223" s="187"/>
      <c r="EG223" s="187"/>
      <c r="EH223" s="187"/>
      <c r="EI223" s="187"/>
      <c r="EJ223" s="187"/>
      <c r="EK223" s="187"/>
      <c r="EL223" s="187"/>
      <c r="EM223" s="187"/>
      <c r="EN223" s="187"/>
      <c r="EO223" s="187"/>
      <c r="EP223" s="187"/>
      <c r="EQ223" s="187"/>
      <c r="ER223" s="187"/>
      <c r="ES223" s="187"/>
      <c r="ET223" s="187"/>
      <c r="EU223" s="187"/>
      <c r="EV223" s="187"/>
      <c r="EW223" s="187"/>
      <c r="EX223" s="187"/>
      <c r="EY223" s="187"/>
      <c r="EZ223" s="187"/>
      <c r="FA223" s="187"/>
      <c r="FB223" s="187"/>
      <c r="FC223" s="187"/>
      <c r="FD223" s="187"/>
      <c r="FE223" s="187"/>
      <c r="FF223" s="187"/>
      <c r="FG223" s="187"/>
      <c r="FH223" s="187"/>
      <c r="FI223" s="187"/>
      <c r="FJ223" s="187"/>
      <c r="FK223" s="187"/>
      <c r="FL223" s="187"/>
      <c r="FM223" s="187"/>
      <c r="FN223" s="187"/>
      <c r="FO223" s="187"/>
      <c r="FP223" s="187"/>
      <c r="FQ223" s="187"/>
      <c r="FR223" s="187"/>
      <c r="FS223" s="187"/>
      <c r="FT223" s="187"/>
      <c r="FU223" s="187"/>
      <c r="FV223" s="187"/>
      <c r="FW223" s="187"/>
      <c r="FX223" s="187"/>
      <c r="FY223" s="187"/>
      <c r="FZ223" s="187"/>
      <c r="GA223" s="187"/>
      <c r="GB223" s="187"/>
      <c r="GC223" s="187"/>
      <c r="GD223" s="187"/>
      <c r="GE223" s="187"/>
      <c r="GF223" s="187"/>
      <c r="GG223" s="187"/>
      <c r="GH223" s="187"/>
      <c r="GI223" s="187"/>
      <c r="GJ223" s="187"/>
      <c r="GK223" s="187"/>
      <c r="GL223" s="187"/>
      <c r="GM223" s="187"/>
      <c r="GN223" s="187"/>
      <c r="GO223" s="187"/>
      <c r="GP223" s="187"/>
      <c r="GQ223" s="187"/>
      <c r="GR223" s="187"/>
      <c r="GS223" s="187"/>
      <c r="GT223" s="187"/>
      <c r="GU223" s="187"/>
      <c r="GV223" s="187"/>
      <c r="GW223" s="187"/>
      <c r="GX223" s="187"/>
      <c r="GY223" s="187"/>
      <c r="GZ223" s="187"/>
      <c r="HA223" s="187"/>
      <c r="HB223" s="187"/>
      <c r="HC223" s="187"/>
      <c r="HD223" s="187"/>
      <c r="HE223" s="187"/>
      <c r="HF223" s="187"/>
      <c r="HG223" s="187"/>
      <c r="HH223" s="187"/>
      <c r="HI223" s="187"/>
      <c r="HJ223" s="187"/>
      <c r="HK223" s="187"/>
      <c r="HL223" s="187"/>
      <c r="HM223" s="187"/>
      <c r="HN223" s="187"/>
      <c r="HO223" s="187"/>
      <c r="HP223" s="187"/>
      <c r="HQ223" s="187"/>
      <c r="HR223" s="187"/>
      <c r="HS223" s="187"/>
      <c r="HT223" s="187"/>
      <c r="HU223" s="187"/>
      <c r="HV223" s="187"/>
      <c r="HW223" s="187"/>
      <c r="HX223" s="187"/>
      <c r="HY223" s="187"/>
      <c r="HZ223" s="187"/>
      <c r="IA223" s="187"/>
      <c r="IB223" s="187"/>
      <c r="IC223" s="187"/>
      <c r="ID223" s="187"/>
      <c r="IE223" s="187"/>
      <c r="IF223" s="187"/>
      <c r="IG223" s="187"/>
      <c r="IH223" s="187"/>
      <c r="II223" s="187"/>
      <c r="IJ223" s="187"/>
      <c r="IK223" s="187"/>
      <c r="IL223" s="187"/>
      <c r="IM223" s="187"/>
      <c r="IN223" s="187"/>
      <c r="IO223" s="187"/>
      <c r="IP223" s="187"/>
      <c r="IQ223" s="187"/>
      <c r="IR223" s="187"/>
      <c r="IS223" s="187"/>
      <c r="IT223" s="187"/>
      <c r="IU223" s="187"/>
      <c r="IV223" s="187"/>
      <c r="IW223" s="187"/>
    </row>
    <row r="224" spans="1:257" s="201" customFormat="1" x14ac:dyDescent="0.25">
      <c r="A224" s="187"/>
      <c r="B224" s="187"/>
      <c r="C224" s="187"/>
      <c r="D224" s="192"/>
      <c r="E224" s="191"/>
      <c r="F224" s="191"/>
      <c r="G224" s="191"/>
      <c r="H224" s="191"/>
      <c r="I224" s="191"/>
      <c r="J224" s="191"/>
      <c r="K224" s="191"/>
      <c r="L224" s="191"/>
      <c r="M224" s="191"/>
      <c r="N224" s="190"/>
      <c r="O224" s="189"/>
      <c r="P224" s="189"/>
      <c r="Q224" s="199"/>
      <c r="R224" s="198"/>
      <c r="S224" s="198"/>
      <c r="T224" s="198"/>
      <c r="U224" s="198"/>
      <c r="V224" s="198"/>
      <c r="W224" s="198"/>
    </row>
    <row r="225" spans="1:257" x14ac:dyDescent="0.25">
      <c r="Q225" s="198"/>
      <c r="R225" s="198"/>
      <c r="S225" s="198"/>
      <c r="T225" s="198"/>
      <c r="U225" s="198"/>
      <c r="V225" s="198"/>
      <c r="W225" s="198"/>
      <c r="X225" s="201"/>
      <c r="Y225" s="201"/>
      <c r="Z225" s="201"/>
      <c r="AA225" s="201"/>
      <c r="AB225" s="201"/>
      <c r="AC225" s="201"/>
      <c r="AD225" s="201"/>
      <c r="AE225" s="201"/>
      <c r="AF225" s="201"/>
      <c r="AG225" s="201"/>
      <c r="AH225" s="201"/>
      <c r="AI225" s="201"/>
      <c r="AJ225" s="201"/>
      <c r="AK225" s="201"/>
      <c r="AL225" s="201"/>
      <c r="AM225" s="201"/>
      <c r="AN225" s="201"/>
      <c r="AO225" s="201"/>
      <c r="AP225" s="201"/>
      <c r="AQ225" s="201"/>
      <c r="AR225" s="201"/>
      <c r="AS225" s="201"/>
      <c r="AT225" s="201"/>
      <c r="AU225" s="201"/>
      <c r="AV225" s="201"/>
      <c r="AW225" s="201"/>
      <c r="AX225" s="201"/>
      <c r="AY225" s="201"/>
      <c r="AZ225" s="201"/>
      <c r="BA225" s="201"/>
      <c r="BB225" s="201"/>
      <c r="BC225" s="201"/>
      <c r="BD225" s="201"/>
      <c r="BE225" s="201"/>
      <c r="BF225" s="201"/>
      <c r="BG225" s="201"/>
      <c r="BH225" s="201"/>
      <c r="BI225" s="201"/>
      <c r="BJ225" s="201"/>
      <c r="BK225" s="201"/>
      <c r="BL225" s="201"/>
      <c r="BM225" s="201"/>
      <c r="BN225" s="201"/>
      <c r="BO225" s="201"/>
      <c r="BP225" s="201"/>
      <c r="BQ225" s="201"/>
      <c r="BR225" s="201"/>
      <c r="BS225" s="201"/>
      <c r="BT225" s="201"/>
      <c r="BU225" s="201"/>
      <c r="BV225" s="201"/>
      <c r="BW225" s="201"/>
      <c r="BX225" s="201"/>
      <c r="BY225" s="201"/>
      <c r="BZ225" s="201"/>
      <c r="CA225" s="201"/>
      <c r="CB225" s="201"/>
      <c r="CC225" s="201"/>
      <c r="CD225" s="201"/>
      <c r="CE225" s="201"/>
      <c r="CF225" s="201"/>
      <c r="CG225" s="201"/>
      <c r="CH225" s="201"/>
      <c r="CI225" s="201"/>
      <c r="CJ225" s="201"/>
      <c r="CK225" s="201"/>
      <c r="CL225" s="201"/>
      <c r="CM225" s="201"/>
      <c r="CN225" s="201"/>
      <c r="CO225" s="201"/>
      <c r="CP225" s="201"/>
      <c r="CQ225" s="201"/>
      <c r="CR225" s="201"/>
      <c r="CS225" s="201"/>
      <c r="CT225" s="201"/>
      <c r="CU225" s="201"/>
      <c r="CV225" s="201"/>
      <c r="CW225" s="201"/>
      <c r="CX225" s="201"/>
      <c r="CY225" s="201"/>
      <c r="CZ225" s="201"/>
      <c r="DA225" s="201"/>
      <c r="DB225" s="201"/>
      <c r="DC225" s="201"/>
      <c r="DD225" s="201"/>
      <c r="DE225" s="201"/>
      <c r="DF225" s="201"/>
      <c r="DG225" s="201"/>
      <c r="DH225" s="201"/>
      <c r="DI225" s="201"/>
      <c r="DJ225" s="201"/>
      <c r="DK225" s="201"/>
      <c r="DL225" s="201"/>
      <c r="DM225" s="201"/>
      <c r="DN225" s="201"/>
      <c r="DO225" s="201"/>
      <c r="DP225" s="201"/>
      <c r="DQ225" s="201"/>
      <c r="DR225" s="201"/>
      <c r="DS225" s="201"/>
      <c r="DT225" s="201"/>
      <c r="DU225" s="201"/>
      <c r="DV225" s="201"/>
      <c r="DW225" s="201"/>
      <c r="DX225" s="201"/>
      <c r="DY225" s="201"/>
      <c r="DZ225" s="201"/>
      <c r="EA225" s="201"/>
      <c r="EB225" s="201"/>
      <c r="EC225" s="201"/>
      <c r="ED225" s="201"/>
      <c r="EE225" s="201"/>
      <c r="EF225" s="201"/>
      <c r="EG225" s="201"/>
      <c r="EH225" s="201"/>
      <c r="EI225" s="201"/>
      <c r="EJ225" s="201"/>
      <c r="EK225" s="201"/>
      <c r="EL225" s="201"/>
      <c r="EM225" s="201"/>
      <c r="EN225" s="201"/>
      <c r="EO225" s="201"/>
      <c r="EP225" s="201"/>
      <c r="EQ225" s="201"/>
      <c r="ER225" s="201"/>
      <c r="ES225" s="201"/>
      <c r="ET225" s="201"/>
      <c r="EU225" s="201"/>
      <c r="EV225" s="201"/>
      <c r="EW225" s="201"/>
      <c r="EX225" s="201"/>
      <c r="EY225" s="201"/>
      <c r="EZ225" s="201"/>
      <c r="FA225" s="201"/>
      <c r="FB225" s="201"/>
      <c r="FC225" s="201"/>
      <c r="FD225" s="201"/>
      <c r="FE225" s="201"/>
      <c r="FF225" s="201"/>
      <c r="FG225" s="201"/>
      <c r="FH225" s="201"/>
      <c r="FI225" s="201"/>
      <c r="FJ225" s="201"/>
      <c r="FK225" s="201"/>
      <c r="FL225" s="201"/>
      <c r="FM225" s="201"/>
      <c r="FN225" s="201"/>
      <c r="FO225" s="201"/>
      <c r="FP225" s="201"/>
      <c r="FQ225" s="201"/>
      <c r="FR225" s="201"/>
      <c r="FS225" s="201"/>
      <c r="FT225" s="201"/>
      <c r="FU225" s="201"/>
      <c r="FV225" s="201"/>
      <c r="FW225" s="201"/>
      <c r="FX225" s="201"/>
      <c r="FY225" s="201"/>
      <c r="FZ225" s="201"/>
      <c r="GA225" s="201"/>
      <c r="GB225" s="201"/>
      <c r="GC225" s="201"/>
      <c r="GD225" s="201"/>
      <c r="GE225" s="201"/>
      <c r="GF225" s="201"/>
      <c r="GG225" s="201"/>
      <c r="GH225" s="201"/>
      <c r="GI225" s="201"/>
      <c r="GJ225" s="201"/>
      <c r="GK225" s="201"/>
      <c r="GL225" s="201"/>
      <c r="GM225" s="201"/>
      <c r="GN225" s="201"/>
      <c r="GO225" s="201"/>
      <c r="GP225" s="201"/>
      <c r="GQ225" s="201"/>
      <c r="GR225" s="201"/>
      <c r="GS225" s="201"/>
      <c r="GT225" s="201"/>
      <c r="GU225" s="201"/>
      <c r="GV225" s="201"/>
      <c r="GW225" s="201"/>
      <c r="GX225" s="201"/>
      <c r="GY225" s="201"/>
      <c r="GZ225" s="201"/>
      <c r="HA225" s="201"/>
      <c r="HB225" s="201"/>
      <c r="HC225" s="201"/>
      <c r="HD225" s="201"/>
      <c r="HE225" s="201"/>
      <c r="HF225" s="201"/>
      <c r="HG225" s="201"/>
      <c r="HH225" s="201"/>
      <c r="HI225" s="201"/>
      <c r="HJ225" s="201"/>
      <c r="HK225" s="201"/>
      <c r="HL225" s="201"/>
      <c r="HM225" s="201"/>
      <c r="HN225" s="201"/>
      <c r="HO225" s="201"/>
      <c r="HP225" s="201"/>
      <c r="HQ225" s="201"/>
      <c r="HR225" s="201"/>
      <c r="HS225" s="201"/>
      <c r="HT225" s="201"/>
      <c r="HU225" s="201"/>
      <c r="HV225" s="201"/>
      <c r="HW225" s="201"/>
      <c r="HX225" s="201"/>
      <c r="HY225" s="201"/>
      <c r="HZ225" s="201"/>
      <c r="IA225" s="201"/>
      <c r="IB225" s="201"/>
      <c r="IC225" s="201"/>
      <c r="ID225" s="201"/>
      <c r="IE225" s="201"/>
      <c r="IF225" s="201"/>
      <c r="IG225" s="201"/>
      <c r="IH225" s="201"/>
      <c r="II225" s="201"/>
      <c r="IJ225" s="201"/>
      <c r="IK225" s="201"/>
      <c r="IL225" s="201"/>
      <c r="IM225" s="201"/>
      <c r="IN225" s="201"/>
      <c r="IO225" s="201"/>
      <c r="IP225" s="201"/>
      <c r="IQ225" s="201"/>
      <c r="IR225" s="201"/>
      <c r="IS225" s="201"/>
      <c r="IT225" s="201"/>
      <c r="IU225" s="201"/>
      <c r="IV225" s="201"/>
    </row>
    <row r="226" spans="1:257" s="201" customFormat="1" x14ac:dyDescent="0.25">
      <c r="A226" s="187"/>
      <c r="B226" s="187"/>
      <c r="C226" s="187"/>
      <c r="D226" s="192"/>
      <c r="E226" s="191"/>
      <c r="F226" s="191"/>
      <c r="G226" s="191"/>
      <c r="H226" s="191"/>
      <c r="I226" s="191"/>
      <c r="J226" s="191"/>
      <c r="K226" s="191"/>
      <c r="L226" s="191"/>
      <c r="M226" s="191"/>
      <c r="N226" s="190"/>
      <c r="O226" s="189"/>
      <c r="P226" s="189"/>
      <c r="Q226" s="193"/>
      <c r="R226" s="188"/>
      <c r="S226" s="188"/>
      <c r="T226" s="188"/>
      <c r="U226" s="188"/>
      <c r="V226" s="188"/>
      <c r="W226" s="188"/>
      <c r="X226" s="187"/>
      <c r="Y226" s="187"/>
      <c r="Z226" s="187"/>
      <c r="AA226" s="187"/>
      <c r="AB226" s="187"/>
      <c r="AC226" s="187"/>
      <c r="AD226" s="187"/>
      <c r="AE226" s="187"/>
      <c r="AF226" s="187"/>
      <c r="AG226" s="187"/>
      <c r="AH226" s="187"/>
      <c r="AI226" s="187"/>
      <c r="AJ226" s="187"/>
      <c r="AK226" s="187"/>
      <c r="AL226" s="187"/>
      <c r="AM226" s="187"/>
      <c r="AN226" s="187"/>
      <c r="AO226" s="187"/>
      <c r="AP226" s="187"/>
      <c r="AQ226" s="187"/>
      <c r="AR226" s="187"/>
      <c r="AS226" s="187"/>
      <c r="AT226" s="187"/>
      <c r="AU226" s="187"/>
      <c r="AV226" s="187"/>
      <c r="AW226" s="187"/>
      <c r="AX226" s="187"/>
      <c r="AY226" s="187"/>
      <c r="AZ226" s="187"/>
      <c r="BA226" s="187"/>
      <c r="BB226" s="187"/>
      <c r="BC226" s="187"/>
      <c r="BD226" s="187"/>
      <c r="BE226" s="187"/>
      <c r="BF226" s="187"/>
      <c r="BG226" s="187"/>
      <c r="BH226" s="187"/>
      <c r="BI226" s="187"/>
      <c r="BJ226" s="187"/>
      <c r="BK226" s="187"/>
      <c r="BL226" s="187"/>
      <c r="BM226" s="187"/>
      <c r="BN226" s="187"/>
      <c r="BO226" s="187"/>
      <c r="BP226" s="187"/>
      <c r="BQ226" s="187"/>
      <c r="BR226" s="187"/>
      <c r="BS226" s="187"/>
      <c r="BT226" s="187"/>
      <c r="BU226" s="187"/>
      <c r="BV226" s="187"/>
      <c r="BW226" s="187"/>
      <c r="BX226" s="187"/>
      <c r="BY226" s="187"/>
      <c r="BZ226" s="187"/>
      <c r="CA226" s="187"/>
      <c r="CB226" s="187"/>
      <c r="CC226" s="187"/>
      <c r="CD226" s="187"/>
      <c r="CE226" s="187"/>
      <c r="CF226" s="187"/>
      <c r="CG226" s="187"/>
      <c r="CH226" s="187"/>
      <c r="CI226" s="187"/>
      <c r="CJ226" s="187"/>
      <c r="CK226" s="187"/>
      <c r="CL226" s="187"/>
      <c r="CM226" s="187"/>
      <c r="CN226" s="187"/>
      <c r="CO226" s="187"/>
      <c r="CP226" s="187"/>
      <c r="CQ226" s="187"/>
      <c r="CR226" s="187"/>
      <c r="CS226" s="187"/>
      <c r="CT226" s="187"/>
      <c r="CU226" s="187"/>
      <c r="CV226" s="187"/>
      <c r="CW226" s="187"/>
      <c r="CX226" s="187"/>
      <c r="CY226" s="187"/>
      <c r="CZ226" s="187"/>
      <c r="DA226" s="187"/>
      <c r="DB226" s="187"/>
      <c r="DC226" s="187"/>
      <c r="DD226" s="187"/>
      <c r="DE226" s="187"/>
      <c r="DF226" s="187"/>
      <c r="DG226" s="187"/>
      <c r="DH226" s="187"/>
      <c r="DI226" s="187"/>
      <c r="DJ226" s="187"/>
      <c r="DK226" s="187"/>
      <c r="DL226" s="187"/>
      <c r="DM226" s="187"/>
      <c r="DN226" s="187"/>
      <c r="DO226" s="187"/>
      <c r="DP226" s="187"/>
      <c r="DQ226" s="187"/>
      <c r="DR226" s="187"/>
      <c r="DS226" s="187"/>
      <c r="DT226" s="187"/>
      <c r="DU226" s="187"/>
      <c r="DV226" s="187"/>
      <c r="DW226" s="187"/>
      <c r="DX226" s="187"/>
      <c r="DY226" s="187"/>
      <c r="DZ226" s="187"/>
      <c r="EA226" s="187"/>
      <c r="EB226" s="187"/>
      <c r="EC226" s="187"/>
      <c r="ED226" s="187"/>
      <c r="EE226" s="187"/>
      <c r="EF226" s="187"/>
      <c r="EG226" s="187"/>
      <c r="EH226" s="187"/>
      <c r="EI226" s="187"/>
      <c r="EJ226" s="187"/>
      <c r="EK226" s="187"/>
      <c r="EL226" s="187"/>
      <c r="EM226" s="187"/>
      <c r="EN226" s="187"/>
      <c r="EO226" s="187"/>
      <c r="EP226" s="187"/>
      <c r="EQ226" s="187"/>
      <c r="ER226" s="187"/>
      <c r="ES226" s="187"/>
      <c r="ET226" s="187"/>
      <c r="EU226" s="187"/>
      <c r="EV226" s="187"/>
      <c r="EW226" s="187"/>
      <c r="EX226" s="187"/>
      <c r="EY226" s="187"/>
      <c r="EZ226" s="187"/>
      <c r="FA226" s="187"/>
      <c r="FB226" s="187"/>
      <c r="FC226" s="187"/>
      <c r="FD226" s="187"/>
      <c r="FE226" s="187"/>
      <c r="FF226" s="187"/>
      <c r="FG226" s="187"/>
      <c r="FH226" s="187"/>
      <c r="FI226" s="187"/>
      <c r="FJ226" s="187"/>
      <c r="FK226" s="187"/>
      <c r="FL226" s="187"/>
      <c r="FM226" s="187"/>
      <c r="FN226" s="187"/>
      <c r="FO226" s="187"/>
      <c r="FP226" s="187"/>
      <c r="FQ226" s="187"/>
      <c r="FR226" s="187"/>
      <c r="FS226" s="187"/>
      <c r="FT226" s="187"/>
      <c r="FU226" s="187"/>
      <c r="FV226" s="187"/>
      <c r="FW226" s="187"/>
      <c r="FX226" s="187"/>
      <c r="FY226" s="187"/>
      <c r="FZ226" s="187"/>
      <c r="GA226" s="187"/>
      <c r="GB226" s="187"/>
      <c r="GC226" s="187"/>
      <c r="GD226" s="187"/>
      <c r="GE226" s="187"/>
      <c r="GF226" s="187"/>
      <c r="GG226" s="187"/>
      <c r="GH226" s="187"/>
      <c r="GI226" s="187"/>
      <c r="GJ226" s="187"/>
      <c r="GK226" s="187"/>
      <c r="GL226" s="187"/>
      <c r="GM226" s="187"/>
      <c r="GN226" s="187"/>
      <c r="GO226" s="187"/>
      <c r="GP226" s="187"/>
      <c r="GQ226" s="187"/>
      <c r="GR226" s="187"/>
      <c r="GS226" s="187"/>
      <c r="GT226" s="187"/>
      <c r="GU226" s="187"/>
      <c r="GV226" s="187"/>
      <c r="GW226" s="187"/>
      <c r="GX226" s="187"/>
      <c r="GY226" s="187"/>
      <c r="GZ226" s="187"/>
      <c r="HA226" s="187"/>
      <c r="HB226" s="187"/>
      <c r="HC226" s="187"/>
      <c r="HD226" s="187"/>
      <c r="HE226" s="187"/>
      <c r="HF226" s="187"/>
      <c r="HG226" s="187"/>
      <c r="HH226" s="187"/>
      <c r="HI226" s="187"/>
      <c r="HJ226" s="187"/>
      <c r="HK226" s="187"/>
      <c r="HL226" s="187"/>
      <c r="HM226" s="187"/>
      <c r="HN226" s="187"/>
      <c r="HO226" s="187"/>
      <c r="HP226" s="187"/>
      <c r="HQ226" s="187"/>
      <c r="HR226" s="187"/>
      <c r="HS226" s="187"/>
      <c r="HT226" s="187"/>
      <c r="HU226" s="187"/>
      <c r="HV226" s="187"/>
      <c r="HW226" s="187"/>
      <c r="HX226" s="187"/>
      <c r="HY226" s="187"/>
      <c r="HZ226" s="187"/>
      <c r="IA226" s="187"/>
      <c r="IB226" s="187"/>
      <c r="IC226" s="187"/>
      <c r="ID226" s="187"/>
      <c r="IE226" s="187"/>
      <c r="IF226" s="187"/>
      <c r="IG226" s="187"/>
      <c r="IH226" s="187"/>
      <c r="II226" s="187"/>
      <c r="IJ226" s="187"/>
      <c r="IK226" s="187"/>
      <c r="IL226" s="187"/>
      <c r="IM226" s="187"/>
      <c r="IN226" s="187"/>
      <c r="IO226" s="187"/>
      <c r="IP226" s="187"/>
      <c r="IQ226" s="187"/>
      <c r="IR226" s="187"/>
      <c r="IS226" s="187"/>
      <c r="IT226" s="187"/>
      <c r="IU226" s="187"/>
      <c r="IV226" s="187"/>
      <c r="IW226" s="187"/>
    </row>
    <row r="227" spans="1:257" s="41" customFormat="1" x14ac:dyDescent="0.25">
      <c r="A227" s="187"/>
      <c r="B227" s="187"/>
      <c r="C227" s="187"/>
      <c r="D227" s="192"/>
      <c r="E227" s="191"/>
      <c r="F227" s="191"/>
      <c r="G227" s="191"/>
      <c r="H227" s="191"/>
      <c r="I227" s="191"/>
      <c r="J227" s="191"/>
      <c r="K227" s="191"/>
      <c r="L227" s="191"/>
      <c r="M227" s="191"/>
      <c r="N227" s="190"/>
      <c r="O227" s="189"/>
      <c r="P227" s="189"/>
      <c r="Q227" s="198"/>
      <c r="R227" s="198"/>
      <c r="S227" s="198"/>
      <c r="T227" s="198"/>
      <c r="U227" s="198"/>
      <c r="V227" s="198"/>
      <c r="W227" s="198"/>
      <c r="X227" s="201"/>
      <c r="Y227" s="201"/>
      <c r="Z227" s="201"/>
      <c r="AA227" s="201"/>
      <c r="AB227" s="201"/>
      <c r="AC227" s="201"/>
      <c r="AD227" s="201"/>
      <c r="AE227" s="201"/>
      <c r="AF227" s="201"/>
      <c r="AG227" s="201"/>
      <c r="AH227" s="201"/>
      <c r="AI227" s="201"/>
      <c r="AJ227" s="201"/>
      <c r="AK227" s="201"/>
      <c r="AL227" s="201"/>
      <c r="AM227" s="201"/>
      <c r="AN227" s="201"/>
      <c r="AO227" s="201"/>
      <c r="AP227" s="201"/>
      <c r="AQ227" s="201"/>
      <c r="AR227" s="201"/>
      <c r="AS227" s="201"/>
      <c r="AT227" s="201"/>
      <c r="AU227" s="201"/>
      <c r="AV227" s="201"/>
      <c r="AW227" s="201"/>
      <c r="AX227" s="201"/>
      <c r="AY227" s="201"/>
      <c r="AZ227" s="201"/>
      <c r="BA227" s="201"/>
      <c r="BB227" s="201"/>
      <c r="BC227" s="201"/>
      <c r="BD227" s="201"/>
      <c r="BE227" s="201"/>
      <c r="BF227" s="201"/>
      <c r="BG227" s="201"/>
      <c r="BH227" s="201"/>
      <c r="BI227" s="201"/>
      <c r="BJ227" s="201"/>
      <c r="BK227" s="201"/>
      <c r="BL227" s="201"/>
      <c r="BM227" s="201"/>
      <c r="BN227" s="201"/>
      <c r="BO227" s="201"/>
      <c r="BP227" s="201"/>
      <c r="BQ227" s="201"/>
      <c r="BR227" s="201"/>
      <c r="BS227" s="201"/>
      <c r="BT227" s="201"/>
      <c r="BU227" s="201"/>
      <c r="BV227" s="201"/>
      <c r="BW227" s="201"/>
      <c r="BX227" s="201"/>
      <c r="BY227" s="201"/>
      <c r="BZ227" s="201"/>
      <c r="CA227" s="201"/>
      <c r="CB227" s="201"/>
      <c r="CC227" s="201"/>
      <c r="CD227" s="201"/>
      <c r="CE227" s="201"/>
      <c r="CF227" s="201"/>
      <c r="CG227" s="201"/>
      <c r="CH227" s="201"/>
      <c r="CI227" s="201"/>
      <c r="CJ227" s="201"/>
      <c r="CK227" s="201"/>
      <c r="CL227" s="201"/>
      <c r="CM227" s="201"/>
      <c r="CN227" s="201"/>
      <c r="CO227" s="201"/>
      <c r="CP227" s="201"/>
      <c r="CQ227" s="201"/>
      <c r="CR227" s="201"/>
      <c r="CS227" s="201"/>
      <c r="CT227" s="201"/>
      <c r="CU227" s="201"/>
      <c r="CV227" s="201"/>
      <c r="CW227" s="201"/>
      <c r="CX227" s="201"/>
      <c r="CY227" s="201"/>
      <c r="CZ227" s="201"/>
      <c r="DA227" s="201"/>
      <c r="DB227" s="201"/>
      <c r="DC227" s="201"/>
      <c r="DD227" s="201"/>
      <c r="DE227" s="201"/>
      <c r="DF227" s="201"/>
      <c r="DG227" s="201"/>
      <c r="DH227" s="201"/>
      <c r="DI227" s="201"/>
      <c r="DJ227" s="201"/>
      <c r="DK227" s="201"/>
      <c r="DL227" s="201"/>
      <c r="DM227" s="201"/>
      <c r="DN227" s="201"/>
      <c r="DO227" s="201"/>
      <c r="DP227" s="201"/>
      <c r="DQ227" s="201"/>
      <c r="DR227" s="201"/>
      <c r="DS227" s="201"/>
      <c r="DT227" s="201"/>
      <c r="DU227" s="201"/>
      <c r="DV227" s="201"/>
      <c r="DW227" s="201"/>
      <c r="DX227" s="201"/>
      <c r="DY227" s="201"/>
      <c r="DZ227" s="201"/>
      <c r="EA227" s="201"/>
      <c r="EB227" s="201"/>
      <c r="EC227" s="201"/>
      <c r="ED227" s="201"/>
      <c r="EE227" s="201"/>
      <c r="EF227" s="201"/>
      <c r="EG227" s="201"/>
      <c r="EH227" s="201"/>
      <c r="EI227" s="201"/>
      <c r="EJ227" s="201"/>
      <c r="EK227" s="201"/>
      <c r="EL227" s="201"/>
      <c r="EM227" s="201"/>
      <c r="EN227" s="201"/>
      <c r="EO227" s="201"/>
      <c r="EP227" s="201"/>
      <c r="EQ227" s="201"/>
      <c r="ER227" s="201"/>
      <c r="ES227" s="201"/>
      <c r="ET227" s="201"/>
      <c r="EU227" s="201"/>
      <c r="EV227" s="201"/>
      <c r="EW227" s="201"/>
      <c r="EX227" s="201"/>
      <c r="EY227" s="201"/>
      <c r="EZ227" s="201"/>
      <c r="FA227" s="201"/>
      <c r="FB227" s="201"/>
      <c r="FC227" s="201"/>
      <c r="FD227" s="201"/>
      <c r="FE227" s="201"/>
      <c r="FF227" s="201"/>
      <c r="FG227" s="201"/>
      <c r="FH227" s="201"/>
      <c r="FI227" s="201"/>
      <c r="FJ227" s="201"/>
      <c r="FK227" s="201"/>
      <c r="FL227" s="201"/>
      <c r="FM227" s="201"/>
      <c r="FN227" s="201"/>
      <c r="FO227" s="201"/>
      <c r="FP227" s="201"/>
      <c r="FQ227" s="201"/>
      <c r="FR227" s="201"/>
      <c r="FS227" s="201"/>
      <c r="FT227" s="201"/>
      <c r="FU227" s="201"/>
      <c r="FV227" s="201"/>
      <c r="FW227" s="201"/>
      <c r="FX227" s="201"/>
      <c r="FY227" s="201"/>
      <c r="FZ227" s="201"/>
      <c r="GA227" s="201"/>
      <c r="GB227" s="201"/>
      <c r="GC227" s="201"/>
      <c r="GD227" s="201"/>
      <c r="GE227" s="201"/>
      <c r="GF227" s="201"/>
      <c r="GG227" s="201"/>
      <c r="GH227" s="201"/>
      <c r="GI227" s="201"/>
      <c r="GJ227" s="201"/>
      <c r="GK227" s="201"/>
      <c r="GL227" s="201"/>
      <c r="GM227" s="201"/>
      <c r="GN227" s="201"/>
      <c r="GO227" s="201"/>
      <c r="GP227" s="201"/>
      <c r="GQ227" s="201"/>
      <c r="GR227" s="201"/>
      <c r="GS227" s="201"/>
      <c r="GT227" s="201"/>
      <c r="GU227" s="201"/>
      <c r="GV227" s="201"/>
      <c r="GW227" s="201"/>
      <c r="GX227" s="201"/>
      <c r="GY227" s="201"/>
      <c r="GZ227" s="201"/>
      <c r="HA227" s="201"/>
      <c r="HB227" s="201"/>
      <c r="HC227" s="201"/>
      <c r="HD227" s="201"/>
      <c r="HE227" s="201"/>
      <c r="HF227" s="201"/>
      <c r="HG227" s="201"/>
      <c r="HH227" s="201"/>
      <c r="HI227" s="201"/>
      <c r="HJ227" s="201"/>
      <c r="HK227" s="201"/>
      <c r="HL227" s="201"/>
      <c r="HM227" s="201"/>
      <c r="HN227" s="201"/>
      <c r="HO227" s="201"/>
      <c r="HP227" s="201"/>
      <c r="HQ227" s="201"/>
      <c r="HR227" s="201"/>
      <c r="HS227" s="201"/>
      <c r="HT227" s="201"/>
      <c r="HU227" s="201"/>
      <c r="HV227" s="201"/>
      <c r="HW227" s="201"/>
      <c r="HX227" s="201"/>
      <c r="HY227" s="201"/>
      <c r="HZ227" s="201"/>
      <c r="IA227" s="201"/>
      <c r="IB227" s="201"/>
      <c r="IC227" s="201"/>
      <c r="ID227" s="201"/>
      <c r="IE227" s="201"/>
      <c r="IF227" s="201"/>
      <c r="IG227" s="201"/>
      <c r="IH227" s="201"/>
      <c r="II227" s="201"/>
      <c r="IJ227" s="201"/>
      <c r="IK227" s="201"/>
      <c r="IL227" s="201"/>
      <c r="IM227" s="201"/>
      <c r="IN227" s="201"/>
      <c r="IO227" s="201"/>
      <c r="IP227" s="201"/>
      <c r="IQ227" s="201"/>
      <c r="IR227" s="201"/>
      <c r="IS227" s="201"/>
      <c r="IT227" s="201"/>
      <c r="IU227" s="201"/>
      <c r="IV227" s="201"/>
      <c r="IW227" s="201"/>
    </row>
    <row r="228" spans="1:257" s="41" customFormat="1" x14ac:dyDescent="0.25">
      <c r="A228" s="187"/>
      <c r="B228" s="187"/>
      <c r="C228" s="187"/>
      <c r="D228" s="192"/>
      <c r="E228" s="191"/>
      <c r="F228" s="191"/>
      <c r="G228" s="191"/>
      <c r="H228" s="191"/>
      <c r="I228" s="191"/>
      <c r="J228" s="191"/>
      <c r="K228" s="191"/>
      <c r="L228" s="191"/>
      <c r="M228" s="191"/>
      <c r="N228" s="190"/>
      <c r="O228" s="189"/>
      <c r="P228" s="189"/>
      <c r="Q228" s="200"/>
      <c r="R228" s="198"/>
      <c r="S228" s="198"/>
      <c r="T228" s="198"/>
      <c r="U228" s="198"/>
      <c r="V228" s="198"/>
      <c r="W228" s="198"/>
    </row>
    <row r="229" spans="1:257" s="41" customFormat="1" x14ac:dyDescent="0.25">
      <c r="A229" s="187"/>
      <c r="B229" s="187"/>
      <c r="C229" s="187"/>
      <c r="D229" s="192"/>
      <c r="E229" s="191"/>
      <c r="F229" s="191"/>
      <c r="G229" s="191"/>
      <c r="H229" s="191"/>
      <c r="I229" s="191"/>
      <c r="J229" s="191"/>
      <c r="K229" s="191"/>
      <c r="L229" s="191"/>
      <c r="M229" s="191"/>
      <c r="N229" s="190"/>
      <c r="O229" s="189"/>
      <c r="P229" s="189"/>
      <c r="Q229" s="199"/>
      <c r="R229" s="198"/>
      <c r="S229" s="198"/>
      <c r="T229" s="198"/>
      <c r="U229" s="198"/>
      <c r="V229" s="198"/>
      <c r="W229" s="198"/>
    </row>
    <row r="230" spans="1:257" s="41" customFormat="1" x14ac:dyDescent="0.25">
      <c r="A230" s="187"/>
      <c r="B230" s="187"/>
      <c r="C230" s="187"/>
      <c r="D230" s="192"/>
      <c r="E230" s="191"/>
      <c r="F230" s="191"/>
      <c r="G230" s="191"/>
      <c r="H230" s="191"/>
      <c r="I230" s="191"/>
      <c r="J230" s="191"/>
      <c r="K230" s="191"/>
      <c r="L230" s="191"/>
      <c r="M230" s="191"/>
      <c r="N230" s="190"/>
      <c r="O230" s="189"/>
      <c r="P230" s="189"/>
      <c r="Q230" s="199"/>
      <c r="R230" s="198"/>
      <c r="S230" s="198"/>
      <c r="T230" s="198"/>
      <c r="U230" s="198"/>
      <c r="V230" s="198"/>
      <c r="W230" s="198"/>
    </row>
    <row r="231" spans="1:257" s="41" customFormat="1" x14ac:dyDescent="0.25">
      <c r="A231" s="187"/>
      <c r="B231" s="187"/>
      <c r="C231" s="187"/>
      <c r="D231" s="192"/>
      <c r="E231" s="191"/>
      <c r="F231" s="191"/>
      <c r="G231" s="191"/>
      <c r="H231" s="191"/>
      <c r="I231" s="191"/>
      <c r="J231" s="191"/>
      <c r="K231" s="191"/>
      <c r="L231" s="191"/>
      <c r="M231" s="191"/>
      <c r="N231" s="190"/>
      <c r="O231" s="189"/>
      <c r="P231" s="189"/>
      <c r="Q231" s="199"/>
      <c r="R231" s="198"/>
      <c r="S231" s="198"/>
      <c r="T231" s="198"/>
      <c r="U231" s="198"/>
      <c r="V231" s="198"/>
      <c r="W231" s="198"/>
    </row>
    <row r="232" spans="1:257" s="41" customFormat="1" x14ac:dyDescent="0.25">
      <c r="A232" s="187"/>
      <c r="B232" s="187"/>
      <c r="C232" s="187"/>
      <c r="D232" s="192"/>
      <c r="E232" s="191"/>
      <c r="F232" s="191"/>
      <c r="G232" s="191"/>
      <c r="H232" s="191"/>
      <c r="I232" s="191"/>
      <c r="J232" s="191"/>
      <c r="K232" s="191"/>
      <c r="L232" s="191"/>
      <c r="M232" s="191"/>
      <c r="N232" s="190"/>
      <c r="O232" s="189"/>
      <c r="P232" s="189"/>
      <c r="Q232" s="199"/>
      <c r="R232" s="198"/>
      <c r="S232" s="198"/>
      <c r="T232" s="198"/>
      <c r="U232" s="198"/>
      <c r="V232" s="198"/>
      <c r="W232" s="198"/>
    </row>
    <row r="233" spans="1:257" s="41" customFormat="1" x14ac:dyDescent="0.25">
      <c r="A233" s="187"/>
      <c r="B233" s="187"/>
      <c r="C233" s="187"/>
      <c r="D233" s="192"/>
      <c r="E233" s="191"/>
      <c r="F233" s="191"/>
      <c r="G233" s="191"/>
      <c r="H233" s="191"/>
      <c r="I233" s="191"/>
      <c r="J233" s="191"/>
      <c r="K233" s="191"/>
      <c r="L233" s="191"/>
      <c r="M233" s="191"/>
      <c r="N233" s="190"/>
      <c r="O233" s="189"/>
      <c r="P233" s="189"/>
      <c r="Q233" s="199"/>
      <c r="R233" s="198"/>
      <c r="S233" s="198"/>
      <c r="T233" s="198"/>
      <c r="U233" s="198"/>
      <c r="V233" s="198"/>
      <c r="W233" s="198"/>
    </row>
    <row r="234" spans="1:257" s="41" customFormat="1" x14ac:dyDescent="0.25">
      <c r="A234" s="187"/>
      <c r="B234" s="187"/>
      <c r="C234" s="187"/>
      <c r="D234" s="192"/>
      <c r="E234" s="191"/>
      <c r="F234" s="191"/>
      <c r="G234" s="191"/>
      <c r="H234" s="191"/>
      <c r="I234" s="191"/>
      <c r="J234" s="191"/>
      <c r="K234" s="191"/>
      <c r="L234" s="191"/>
      <c r="M234" s="191"/>
      <c r="N234" s="190"/>
      <c r="O234" s="189"/>
      <c r="P234" s="189"/>
      <c r="Q234" s="199"/>
      <c r="R234" s="198"/>
      <c r="S234" s="198"/>
      <c r="T234" s="198"/>
      <c r="U234" s="198"/>
      <c r="V234" s="198"/>
      <c r="W234" s="198"/>
    </row>
    <row r="235" spans="1:257" s="41" customFormat="1" x14ac:dyDescent="0.25">
      <c r="A235" s="187"/>
      <c r="B235" s="187"/>
      <c r="C235" s="187"/>
      <c r="D235" s="192"/>
      <c r="E235" s="191"/>
      <c r="F235" s="191"/>
      <c r="G235" s="191"/>
      <c r="H235" s="191"/>
      <c r="I235" s="191"/>
      <c r="J235" s="191"/>
      <c r="K235" s="191"/>
      <c r="L235" s="191"/>
      <c r="M235" s="191"/>
      <c r="N235" s="190"/>
      <c r="O235" s="189"/>
      <c r="P235" s="189"/>
      <c r="Q235" s="199"/>
      <c r="R235" s="198"/>
      <c r="S235" s="198"/>
      <c r="T235" s="198"/>
      <c r="U235" s="198"/>
      <c r="V235" s="198"/>
      <c r="W235" s="198"/>
    </row>
    <row r="236" spans="1:257" s="41" customFormat="1" x14ac:dyDescent="0.25">
      <c r="A236" s="187"/>
      <c r="B236" s="187"/>
      <c r="C236" s="187"/>
      <c r="D236" s="192"/>
      <c r="E236" s="191"/>
      <c r="F236" s="191"/>
      <c r="G236" s="191"/>
      <c r="H236" s="191"/>
      <c r="I236" s="191"/>
      <c r="J236" s="191"/>
      <c r="K236" s="191"/>
      <c r="L236" s="191"/>
      <c r="M236" s="191"/>
      <c r="N236" s="190"/>
      <c r="O236" s="189"/>
      <c r="P236" s="189"/>
      <c r="Q236" s="199"/>
      <c r="R236" s="198"/>
      <c r="S236" s="198"/>
      <c r="T236" s="198"/>
      <c r="U236" s="198"/>
      <c r="V236" s="198"/>
      <c r="W236" s="198"/>
    </row>
    <row r="237" spans="1:257" x14ac:dyDescent="0.25">
      <c r="Q237" s="199"/>
      <c r="R237" s="198"/>
      <c r="S237" s="198"/>
      <c r="T237" s="198"/>
      <c r="U237" s="198"/>
      <c r="V237" s="198"/>
      <c r="W237" s="198"/>
      <c r="X237" s="41"/>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c r="BE237" s="41"/>
      <c r="BF237" s="41"/>
      <c r="BG237" s="41"/>
      <c r="BH237" s="41"/>
      <c r="BI237" s="41"/>
      <c r="BJ237" s="41"/>
      <c r="BK237" s="41"/>
      <c r="BL237" s="41"/>
      <c r="BM237" s="41"/>
      <c r="BN237" s="41"/>
      <c r="BO237" s="41"/>
      <c r="BP237" s="41"/>
      <c r="BQ237" s="41"/>
      <c r="BR237" s="41"/>
      <c r="BS237" s="41"/>
      <c r="BT237" s="41"/>
      <c r="BU237" s="41"/>
      <c r="BV237" s="41"/>
      <c r="BW237" s="41"/>
      <c r="BX237" s="41"/>
      <c r="BY237" s="41"/>
      <c r="BZ237" s="41"/>
      <c r="CA237" s="41"/>
      <c r="CB237" s="41"/>
      <c r="CC237" s="41"/>
      <c r="CD237" s="41"/>
      <c r="CE237" s="41"/>
      <c r="CF237" s="41"/>
      <c r="CG237" s="41"/>
      <c r="CH237" s="41"/>
      <c r="CI237" s="41"/>
      <c r="CJ237" s="41"/>
      <c r="CK237" s="41"/>
      <c r="CL237" s="41"/>
      <c r="CM237" s="41"/>
      <c r="CN237" s="41"/>
      <c r="CO237" s="41"/>
      <c r="CP237" s="41"/>
      <c r="CQ237" s="41"/>
      <c r="CR237" s="41"/>
      <c r="CS237" s="41"/>
      <c r="CT237" s="41"/>
      <c r="CU237" s="41"/>
      <c r="CV237" s="41"/>
      <c r="CW237" s="41"/>
      <c r="CX237" s="41"/>
      <c r="CY237" s="41"/>
      <c r="CZ237" s="41"/>
      <c r="DA237" s="41"/>
      <c r="DB237" s="41"/>
      <c r="DC237" s="41"/>
      <c r="DD237" s="41"/>
      <c r="DE237" s="41"/>
      <c r="DF237" s="41"/>
      <c r="DG237" s="41"/>
      <c r="DH237" s="41"/>
      <c r="DI237" s="41"/>
      <c r="DJ237" s="41"/>
      <c r="DK237" s="41"/>
      <c r="DL237" s="41"/>
      <c r="DM237" s="41"/>
      <c r="DN237" s="41"/>
      <c r="DO237" s="41"/>
      <c r="DP237" s="41"/>
      <c r="DQ237" s="41"/>
      <c r="DR237" s="41"/>
      <c r="DS237" s="41"/>
      <c r="DT237" s="41"/>
      <c r="DU237" s="41"/>
      <c r="DV237" s="41"/>
      <c r="DW237" s="41"/>
      <c r="DX237" s="41"/>
      <c r="DY237" s="41"/>
      <c r="DZ237" s="41"/>
      <c r="EA237" s="41"/>
      <c r="EB237" s="41"/>
      <c r="EC237" s="41"/>
      <c r="ED237" s="41"/>
      <c r="EE237" s="41"/>
      <c r="EF237" s="41"/>
      <c r="EG237" s="41"/>
      <c r="EH237" s="41"/>
      <c r="EI237" s="41"/>
      <c r="EJ237" s="41"/>
      <c r="EK237" s="41"/>
      <c r="EL237" s="41"/>
      <c r="EM237" s="41"/>
      <c r="EN237" s="41"/>
      <c r="EO237" s="41"/>
      <c r="EP237" s="41"/>
      <c r="EQ237" s="41"/>
      <c r="ER237" s="41"/>
      <c r="ES237" s="41"/>
      <c r="ET237" s="41"/>
      <c r="EU237" s="41"/>
      <c r="EV237" s="41"/>
      <c r="EW237" s="41"/>
      <c r="EX237" s="41"/>
      <c r="EY237" s="41"/>
      <c r="EZ237" s="41"/>
      <c r="FA237" s="41"/>
      <c r="FB237" s="41"/>
      <c r="FC237" s="41"/>
      <c r="FD237" s="41"/>
      <c r="FE237" s="41"/>
      <c r="FF237" s="41"/>
      <c r="FG237" s="41"/>
      <c r="FH237" s="41"/>
      <c r="FI237" s="41"/>
      <c r="FJ237" s="41"/>
      <c r="FK237" s="41"/>
      <c r="FL237" s="41"/>
      <c r="FM237" s="41"/>
      <c r="FN237" s="41"/>
      <c r="FO237" s="41"/>
      <c r="FP237" s="41"/>
      <c r="FQ237" s="41"/>
      <c r="FR237" s="41"/>
      <c r="FS237" s="41"/>
      <c r="FT237" s="41"/>
      <c r="FU237" s="41"/>
      <c r="FV237" s="41"/>
      <c r="FW237" s="41"/>
      <c r="FX237" s="41"/>
      <c r="FY237" s="41"/>
      <c r="FZ237" s="41"/>
      <c r="GA237" s="41"/>
      <c r="GB237" s="41"/>
      <c r="GC237" s="41"/>
      <c r="GD237" s="41"/>
      <c r="GE237" s="41"/>
      <c r="GF237" s="41"/>
      <c r="GG237" s="41"/>
      <c r="GH237" s="41"/>
      <c r="GI237" s="41"/>
      <c r="GJ237" s="41"/>
      <c r="GK237" s="41"/>
      <c r="GL237" s="41"/>
      <c r="GM237" s="41"/>
      <c r="GN237" s="41"/>
      <c r="GO237" s="41"/>
      <c r="GP237" s="41"/>
      <c r="GQ237" s="41"/>
      <c r="GR237" s="41"/>
      <c r="GS237" s="41"/>
      <c r="GT237" s="41"/>
      <c r="GU237" s="41"/>
      <c r="GV237" s="41"/>
      <c r="GW237" s="41"/>
      <c r="GX237" s="41"/>
      <c r="GY237" s="41"/>
      <c r="GZ237" s="41"/>
      <c r="HA237" s="41"/>
      <c r="HB237" s="41"/>
      <c r="HC237" s="41"/>
      <c r="HD237" s="41"/>
      <c r="HE237" s="41"/>
      <c r="HF237" s="41"/>
      <c r="HG237" s="41"/>
      <c r="HH237" s="41"/>
      <c r="HI237" s="41"/>
      <c r="HJ237" s="41"/>
      <c r="HK237" s="41"/>
      <c r="HL237" s="41"/>
      <c r="HM237" s="41"/>
      <c r="HN237" s="41"/>
      <c r="HO237" s="41"/>
      <c r="HP237" s="41"/>
      <c r="HQ237" s="41"/>
      <c r="HR237" s="41"/>
      <c r="HS237" s="41"/>
      <c r="HT237" s="41"/>
      <c r="HU237" s="41"/>
      <c r="HV237" s="41"/>
      <c r="HW237" s="41"/>
      <c r="HX237" s="41"/>
      <c r="HY237" s="41"/>
      <c r="HZ237" s="41"/>
      <c r="IA237" s="41"/>
      <c r="IB237" s="41"/>
      <c r="IC237" s="41"/>
      <c r="ID237" s="41"/>
      <c r="IE237" s="41"/>
      <c r="IF237" s="41"/>
      <c r="IG237" s="41"/>
      <c r="IH237" s="41"/>
      <c r="II237" s="41"/>
      <c r="IJ237" s="41"/>
      <c r="IK237" s="41"/>
      <c r="IL237" s="41"/>
      <c r="IM237" s="41"/>
      <c r="IN237" s="41"/>
      <c r="IO237" s="41"/>
      <c r="IP237" s="41"/>
      <c r="IQ237" s="41"/>
      <c r="IR237" s="41"/>
      <c r="IS237" s="41"/>
      <c r="IT237" s="41"/>
      <c r="IU237" s="41"/>
      <c r="IV237" s="41"/>
      <c r="IW237" s="41"/>
    </row>
    <row r="238" spans="1:257" s="41" customFormat="1" x14ac:dyDescent="0.25">
      <c r="A238" s="187"/>
      <c r="B238" s="187"/>
      <c r="C238" s="187"/>
      <c r="D238" s="192"/>
      <c r="E238" s="191"/>
      <c r="F238" s="191"/>
      <c r="G238" s="191"/>
      <c r="H238" s="191"/>
      <c r="I238" s="191"/>
      <c r="J238" s="191"/>
      <c r="K238" s="191"/>
      <c r="L238" s="191"/>
      <c r="M238" s="191"/>
      <c r="N238" s="190"/>
      <c r="O238" s="189"/>
      <c r="P238" s="189"/>
      <c r="Q238" s="199"/>
      <c r="R238" s="198"/>
      <c r="S238" s="198"/>
      <c r="T238" s="198"/>
      <c r="U238" s="198"/>
      <c r="V238" s="198"/>
      <c r="W238" s="198"/>
    </row>
    <row r="239" spans="1:257" s="41" customFormat="1" x14ac:dyDescent="0.25">
      <c r="A239" s="187"/>
      <c r="B239" s="187"/>
      <c r="C239" s="187"/>
      <c r="D239" s="192"/>
      <c r="E239" s="191"/>
      <c r="F239" s="191"/>
      <c r="G239" s="191"/>
      <c r="H239" s="191"/>
      <c r="I239" s="191"/>
      <c r="J239" s="191"/>
      <c r="K239" s="191"/>
      <c r="L239" s="191"/>
      <c r="M239" s="191"/>
      <c r="N239" s="190"/>
      <c r="O239" s="189"/>
      <c r="P239" s="189"/>
      <c r="Q239" s="199"/>
      <c r="R239" s="198"/>
      <c r="S239" s="198"/>
      <c r="T239" s="198"/>
      <c r="U239" s="198"/>
      <c r="V239" s="198"/>
      <c r="W239" s="198"/>
    </row>
    <row r="240" spans="1:257" s="41" customFormat="1" x14ac:dyDescent="0.25">
      <c r="A240" s="187"/>
      <c r="B240" s="187"/>
      <c r="C240" s="187"/>
      <c r="D240" s="192"/>
      <c r="E240" s="191"/>
      <c r="F240" s="191"/>
      <c r="G240" s="191"/>
      <c r="H240" s="191"/>
      <c r="I240" s="191"/>
      <c r="J240" s="191"/>
      <c r="K240" s="191"/>
      <c r="L240" s="191"/>
      <c r="M240" s="191"/>
      <c r="N240" s="190"/>
      <c r="O240" s="189"/>
      <c r="P240" s="189"/>
      <c r="Q240" s="199"/>
      <c r="R240" s="198"/>
      <c r="S240" s="198"/>
      <c r="T240" s="198"/>
      <c r="U240" s="198"/>
      <c r="V240" s="198"/>
      <c r="W240" s="198"/>
    </row>
    <row r="241" spans="1:257" x14ac:dyDescent="0.25">
      <c r="Q241" s="193"/>
    </row>
    <row r="242" spans="1:257" s="195" customFormat="1" x14ac:dyDescent="0.25">
      <c r="A242" s="187"/>
      <c r="B242" s="187"/>
      <c r="C242" s="187"/>
      <c r="D242" s="192"/>
      <c r="E242" s="191"/>
      <c r="F242" s="191"/>
      <c r="G242" s="191"/>
      <c r="H242" s="191"/>
      <c r="I242" s="191"/>
      <c r="J242" s="191"/>
      <c r="K242" s="191"/>
      <c r="L242" s="191"/>
      <c r="M242" s="191"/>
      <c r="N242" s="190"/>
      <c r="O242" s="189"/>
      <c r="P242" s="189"/>
      <c r="Q242" s="193"/>
      <c r="R242" s="188"/>
      <c r="S242" s="188"/>
      <c r="T242" s="188"/>
      <c r="U242" s="188"/>
      <c r="V242" s="188"/>
      <c r="W242" s="188"/>
      <c r="X242" s="187"/>
      <c r="Y242" s="187"/>
      <c r="Z242" s="187"/>
      <c r="AA242" s="187"/>
      <c r="AB242" s="187"/>
      <c r="AC242" s="187"/>
      <c r="AD242" s="187"/>
      <c r="AE242" s="187"/>
      <c r="AF242" s="187"/>
      <c r="AG242" s="187"/>
      <c r="AH242" s="187"/>
      <c r="AI242" s="187"/>
      <c r="AJ242" s="187"/>
      <c r="AK242" s="187"/>
      <c r="AL242" s="187"/>
      <c r="AM242" s="187"/>
      <c r="AN242" s="187"/>
      <c r="AO242" s="187"/>
      <c r="AP242" s="187"/>
      <c r="AQ242" s="187"/>
      <c r="AR242" s="187"/>
      <c r="AS242" s="187"/>
      <c r="AT242" s="187"/>
      <c r="AU242" s="187"/>
      <c r="AV242" s="187"/>
      <c r="AW242" s="187"/>
      <c r="AX242" s="187"/>
      <c r="AY242" s="187"/>
      <c r="AZ242" s="187"/>
      <c r="BA242" s="187"/>
      <c r="BB242" s="187"/>
      <c r="BC242" s="187"/>
      <c r="BD242" s="187"/>
      <c r="BE242" s="187"/>
      <c r="BF242" s="187"/>
      <c r="BG242" s="187"/>
      <c r="BH242" s="187"/>
      <c r="BI242" s="187"/>
      <c r="BJ242" s="187"/>
      <c r="BK242" s="187"/>
      <c r="BL242" s="187"/>
      <c r="BM242" s="187"/>
      <c r="BN242" s="187"/>
      <c r="BO242" s="187"/>
      <c r="BP242" s="187"/>
      <c r="BQ242" s="187"/>
      <c r="BR242" s="187"/>
      <c r="BS242" s="187"/>
      <c r="BT242" s="187"/>
      <c r="BU242" s="187"/>
      <c r="BV242" s="187"/>
      <c r="BW242" s="187"/>
      <c r="BX242" s="187"/>
      <c r="BY242" s="187"/>
      <c r="BZ242" s="187"/>
      <c r="CA242" s="187"/>
      <c r="CB242" s="187"/>
      <c r="CC242" s="187"/>
      <c r="CD242" s="187"/>
      <c r="CE242" s="187"/>
      <c r="CF242" s="187"/>
      <c r="CG242" s="187"/>
      <c r="CH242" s="187"/>
      <c r="CI242" s="187"/>
      <c r="CJ242" s="187"/>
      <c r="CK242" s="187"/>
      <c r="CL242" s="187"/>
      <c r="CM242" s="187"/>
      <c r="CN242" s="187"/>
      <c r="CO242" s="187"/>
      <c r="CP242" s="187"/>
      <c r="CQ242" s="187"/>
      <c r="CR242" s="187"/>
      <c r="CS242" s="187"/>
      <c r="CT242" s="187"/>
      <c r="CU242" s="187"/>
      <c r="CV242" s="187"/>
      <c r="CW242" s="187"/>
      <c r="CX242" s="187"/>
      <c r="CY242" s="187"/>
      <c r="CZ242" s="187"/>
      <c r="DA242" s="187"/>
      <c r="DB242" s="187"/>
      <c r="DC242" s="187"/>
      <c r="DD242" s="187"/>
      <c r="DE242" s="187"/>
      <c r="DF242" s="187"/>
      <c r="DG242" s="187"/>
      <c r="DH242" s="187"/>
      <c r="DI242" s="187"/>
      <c r="DJ242" s="187"/>
      <c r="DK242" s="187"/>
      <c r="DL242" s="187"/>
      <c r="DM242" s="187"/>
      <c r="DN242" s="187"/>
      <c r="DO242" s="187"/>
      <c r="DP242" s="187"/>
      <c r="DQ242" s="187"/>
      <c r="DR242" s="187"/>
      <c r="DS242" s="187"/>
      <c r="DT242" s="187"/>
      <c r="DU242" s="187"/>
      <c r="DV242" s="187"/>
      <c r="DW242" s="187"/>
      <c r="DX242" s="187"/>
      <c r="DY242" s="187"/>
      <c r="DZ242" s="187"/>
      <c r="EA242" s="187"/>
      <c r="EB242" s="187"/>
      <c r="EC242" s="187"/>
      <c r="ED242" s="187"/>
      <c r="EE242" s="187"/>
      <c r="EF242" s="187"/>
      <c r="EG242" s="187"/>
      <c r="EH242" s="187"/>
      <c r="EI242" s="187"/>
      <c r="EJ242" s="187"/>
      <c r="EK242" s="187"/>
      <c r="EL242" s="187"/>
      <c r="EM242" s="187"/>
      <c r="EN242" s="187"/>
      <c r="EO242" s="187"/>
      <c r="EP242" s="187"/>
      <c r="EQ242" s="187"/>
      <c r="ER242" s="187"/>
      <c r="ES242" s="187"/>
      <c r="ET242" s="187"/>
      <c r="EU242" s="187"/>
      <c r="EV242" s="187"/>
      <c r="EW242" s="187"/>
      <c r="EX242" s="187"/>
      <c r="EY242" s="187"/>
      <c r="EZ242" s="187"/>
      <c r="FA242" s="187"/>
      <c r="FB242" s="187"/>
      <c r="FC242" s="187"/>
      <c r="FD242" s="187"/>
      <c r="FE242" s="187"/>
      <c r="FF242" s="187"/>
      <c r="FG242" s="187"/>
      <c r="FH242" s="187"/>
      <c r="FI242" s="187"/>
      <c r="FJ242" s="187"/>
      <c r="FK242" s="187"/>
      <c r="FL242" s="187"/>
      <c r="FM242" s="187"/>
      <c r="FN242" s="187"/>
      <c r="FO242" s="187"/>
      <c r="FP242" s="187"/>
      <c r="FQ242" s="187"/>
      <c r="FR242" s="187"/>
      <c r="FS242" s="187"/>
      <c r="FT242" s="187"/>
      <c r="FU242" s="187"/>
      <c r="FV242" s="187"/>
      <c r="FW242" s="187"/>
      <c r="FX242" s="187"/>
      <c r="FY242" s="187"/>
      <c r="FZ242" s="187"/>
      <c r="GA242" s="187"/>
      <c r="GB242" s="187"/>
      <c r="GC242" s="187"/>
      <c r="GD242" s="187"/>
      <c r="GE242" s="187"/>
      <c r="GF242" s="187"/>
      <c r="GG242" s="187"/>
      <c r="GH242" s="187"/>
      <c r="GI242" s="187"/>
      <c r="GJ242" s="187"/>
      <c r="GK242" s="187"/>
      <c r="GL242" s="187"/>
      <c r="GM242" s="187"/>
      <c r="GN242" s="187"/>
      <c r="GO242" s="187"/>
      <c r="GP242" s="187"/>
      <c r="GQ242" s="187"/>
      <c r="GR242" s="187"/>
      <c r="GS242" s="187"/>
      <c r="GT242" s="187"/>
      <c r="GU242" s="187"/>
      <c r="GV242" s="187"/>
      <c r="GW242" s="187"/>
      <c r="GX242" s="187"/>
      <c r="GY242" s="187"/>
      <c r="GZ242" s="187"/>
      <c r="HA242" s="187"/>
      <c r="HB242" s="187"/>
      <c r="HC242" s="187"/>
      <c r="HD242" s="187"/>
      <c r="HE242" s="187"/>
      <c r="HF242" s="187"/>
      <c r="HG242" s="187"/>
      <c r="HH242" s="187"/>
      <c r="HI242" s="187"/>
      <c r="HJ242" s="187"/>
      <c r="HK242" s="187"/>
      <c r="HL242" s="187"/>
      <c r="HM242" s="187"/>
      <c r="HN242" s="187"/>
      <c r="HO242" s="187"/>
      <c r="HP242" s="187"/>
      <c r="HQ242" s="187"/>
      <c r="HR242" s="187"/>
      <c r="HS242" s="187"/>
      <c r="HT242" s="187"/>
      <c r="HU242" s="187"/>
      <c r="HV242" s="187"/>
      <c r="HW242" s="187"/>
      <c r="HX242" s="187"/>
      <c r="HY242" s="187"/>
      <c r="HZ242" s="187"/>
      <c r="IA242" s="187"/>
      <c r="IB242" s="187"/>
      <c r="IC242" s="187"/>
      <c r="ID242" s="187"/>
      <c r="IE242" s="187"/>
      <c r="IF242" s="187"/>
      <c r="IG242" s="187"/>
      <c r="IH242" s="187"/>
      <c r="II242" s="187"/>
      <c r="IJ242" s="187"/>
      <c r="IK242" s="187"/>
      <c r="IL242" s="187"/>
      <c r="IM242" s="187"/>
      <c r="IN242" s="187"/>
      <c r="IO242" s="187"/>
      <c r="IP242" s="187"/>
      <c r="IQ242" s="187"/>
      <c r="IR242" s="187"/>
      <c r="IS242" s="187"/>
      <c r="IT242" s="187"/>
      <c r="IU242" s="187"/>
      <c r="IV242" s="187"/>
      <c r="IW242" s="187"/>
    </row>
    <row r="243" spans="1:257" s="195" customFormat="1" x14ac:dyDescent="0.25">
      <c r="A243" s="187"/>
      <c r="B243" s="187"/>
      <c r="C243" s="187"/>
      <c r="D243" s="192"/>
      <c r="E243" s="191"/>
      <c r="F243" s="191"/>
      <c r="G243" s="191"/>
      <c r="H243" s="191"/>
      <c r="I243" s="191"/>
      <c r="J243" s="191"/>
      <c r="K243" s="191"/>
      <c r="L243" s="191"/>
      <c r="M243" s="191"/>
      <c r="N243" s="190"/>
      <c r="O243" s="189"/>
      <c r="P243" s="189"/>
      <c r="Q243" s="193"/>
      <c r="R243" s="188"/>
      <c r="S243" s="188"/>
      <c r="T243" s="188"/>
      <c r="U243" s="188"/>
      <c r="V243" s="188"/>
      <c r="W243" s="188"/>
      <c r="X243" s="187"/>
      <c r="Y243" s="187"/>
      <c r="Z243" s="187"/>
      <c r="AA243" s="187"/>
      <c r="AB243" s="187"/>
      <c r="AC243" s="187"/>
      <c r="AD243" s="187"/>
      <c r="AE243" s="187"/>
      <c r="AF243" s="187"/>
      <c r="AG243" s="187"/>
      <c r="AH243" s="187"/>
      <c r="AI243" s="187"/>
      <c r="AJ243" s="187"/>
      <c r="AK243" s="187"/>
      <c r="AL243" s="187"/>
      <c r="AM243" s="187"/>
      <c r="AN243" s="187"/>
      <c r="AO243" s="187"/>
      <c r="AP243" s="187"/>
      <c r="AQ243" s="187"/>
      <c r="AR243" s="187"/>
      <c r="AS243" s="187"/>
      <c r="AT243" s="187"/>
      <c r="AU243" s="187"/>
      <c r="AV243" s="187"/>
      <c r="AW243" s="187"/>
      <c r="AX243" s="187"/>
      <c r="AY243" s="187"/>
      <c r="AZ243" s="187"/>
      <c r="BA243" s="187"/>
      <c r="BB243" s="187"/>
      <c r="BC243" s="187"/>
      <c r="BD243" s="187"/>
      <c r="BE243" s="187"/>
      <c r="BF243" s="187"/>
      <c r="BG243" s="187"/>
      <c r="BH243" s="187"/>
      <c r="BI243" s="187"/>
      <c r="BJ243" s="187"/>
      <c r="BK243" s="187"/>
      <c r="BL243" s="187"/>
      <c r="BM243" s="187"/>
      <c r="BN243" s="187"/>
      <c r="BO243" s="187"/>
      <c r="BP243" s="187"/>
      <c r="BQ243" s="187"/>
      <c r="BR243" s="187"/>
      <c r="BS243" s="187"/>
      <c r="BT243" s="187"/>
      <c r="BU243" s="187"/>
      <c r="BV243" s="187"/>
      <c r="BW243" s="187"/>
      <c r="BX243" s="187"/>
      <c r="BY243" s="187"/>
      <c r="BZ243" s="187"/>
      <c r="CA243" s="187"/>
      <c r="CB243" s="187"/>
      <c r="CC243" s="187"/>
      <c r="CD243" s="187"/>
      <c r="CE243" s="187"/>
      <c r="CF243" s="187"/>
      <c r="CG243" s="187"/>
      <c r="CH243" s="187"/>
      <c r="CI243" s="187"/>
      <c r="CJ243" s="187"/>
      <c r="CK243" s="187"/>
      <c r="CL243" s="187"/>
      <c r="CM243" s="187"/>
      <c r="CN243" s="187"/>
      <c r="CO243" s="187"/>
      <c r="CP243" s="187"/>
      <c r="CQ243" s="187"/>
      <c r="CR243" s="187"/>
      <c r="CS243" s="187"/>
      <c r="CT243" s="187"/>
      <c r="CU243" s="187"/>
      <c r="CV243" s="187"/>
      <c r="CW243" s="187"/>
      <c r="CX243" s="187"/>
      <c r="CY243" s="187"/>
      <c r="CZ243" s="187"/>
      <c r="DA243" s="187"/>
      <c r="DB243" s="187"/>
      <c r="DC243" s="187"/>
      <c r="DD243" s="187"/>
      <c r="DE243" s="187"/>
      <c r="DF243" s="187"/>
      <c r="DG243" s="187"/>
      <c r="DH243" s="187"/>
      <c r="DI243" s="187"/>
      <c r="DJ243" s="187"/>
      <c r="DK243" s="187"/>
      <c r="DL243" s="187"/>
      <c r="DM243" s="187"/>
      <c r="DN243" s="187"/>
      <c r="DO243" s="187"/>
      <c r="DP243" s="187"/>
      <c r="DQ243" s="187"/>
      <c r="DR243" s="187"/>
      <c r="DS243" s="187"/>
      <c r="DT243" s="187"/>
      <c r="DU243" s="187"/>
      <c r="DV243" s="187"/>
      <c r="DW243" s="187"/>
      <c r="DX243" s="187"/>
      <c r="DY243" s="187"/>
      <c r="DZ243" s="187"/>
      <c r="EA243" s="187"/>
      <c r="EB243" s="187"/>
      <c r="EC243" s="187"/>
      <c r="ED243" s="187"/>
      <c r="EE243" s="187"/>
      <c r="EF243" s="187"/>
      <c r="EG243" s="187"/>
      <c r="EH243" s="187"/>
      <c r="EI243" s="187"/>
      <c r="EJ243" s="187"/>
      <c r="EK243" s="187"/>
      <c r="EL243" s="187"/>
      <c r="EM243" s="187"/>
      <c r="EN243" s="187"/>
      <c r="EO243" s="187"/>
      <c r="EP243" s="187"/>
      <c r="EQ243" s="187"/>
      <c r="ER243" s="187"/>
      <c r="ES243" s="187"/>
      <c r="ET243" s="187"/>
      <c r="EU243" s="187"/>
      <c r="EV243" s="187"/>
      <c r="EW243" s="187"/>
      <c r="EX243" s="187"/>
      <c r="EY243" s="187"/>
      <c r="EZ243" s="187"/>
      <c r="FA243" s="187"/>
      <c r="FB243" s="187"/>
      <c r="FC243" s="187"/>
      <c r="FD243" s="187"/>
      <c r="FE243" s="187"/>
      <c r="FF243" s="187"/>
      <c r="FG243" s="187"/>
      <c r="FH243" s="187"/>
      <c r="FI243" s="187"/>
      <c r="FJ243" s="187"/>
      <c r="FK243" s="187"/>
      <c r="FL243" s="187"/>
      <c r="FM243" s="187"/>
      <c r="FN243" s="187"/>
      <c r="FO243" s="187"/>
      <c r="FP243" s="187"/>
      <c r="FQ243" s="187"/>
      <c r="FR243" s="187"/>
      <c r="FS243" s="187"/>
      <c r="FT243" s="187"/>
      <c r="FU243" s="187"/>
      <c r="FV243" s="187"/>
      <c r="FW243" s="187"/>
      <c r="FX243" s="187"/>
      <c r="FY243" s="187"/>
      <c r="FZ243" s="187"/>
      <c r="GA243" s="187"/>
      <c r="GB243" s="187"/>
      <c r="GC243" s="187"/>
      <c r="GD243" s="187"/>
      <c r="GE243" s="187"/>
      <c r="GF243" s="187"/>
      <c r="GG243" s="187"/>
      <c r="GH243" s="187"/>
      <c r="GI243" s="187"/>
      <c r="GJ243" s="187"/>
      <c r="GK243" s="187"/>
      <c r="GL243" s="187"/>
      <c r="GM243" s="187"/>
      <c r="GN243" s="187"/>
      <c r="GO243" s="187"/>
      <c r="GP243" s="187"/>
      <c r="GQ243" s="187"/>
      <c r="GR243" s="187"/>
      <c r="GS243" s="187"/>
      <c r="GT243" s="187"/>
      <c r="GU243" s="187"/>
      <c r="GV243" s="187"/>
      <c r="GW243" s="187"/>
      <c r="GX243" s="187"/>
      <c r="GY243" s="187"/>
      <c r="GZ243" s="187"/>
      <c r="HA243" s="187"/>
      <c r="HB243" s="187"/>
      <c r="HC243" s="187"/>
      <c r="HD243" s="187"/>
      <c r="HE243" s="187"/>
      <c r="HF243" s="187"/>
      <c r="HG243" s="187"/>
      <c r="HH243" s="187"/>
      <c r="HI243" s="187"/>
      <c r="HJ243" s="187"/>
      <c r="HK243" s="187"/>
      <c r="HL243" s="187"/>
      <c r="HM243" s="187"/>
      <c r="HN243" s="187"/>
      <c r="HO243" s="187"/>
      <c r="HP243" s="187"/>
      <c r="HQ243" s="187"/>
      <c r="HR243" s="187"/>
      <c r="HS243" s="187"/>
      <c r="HT243" s="187"/>
      <c r="HU243" s="187"/>
      <c r="HV243" s="187"/>
      <c r="HW243" s="187"/>
      <c r="HX243" s="187"/>
      <c r="HY243" s="187"/>
      <c r="HZ243" s="187"/>
      <c r="IA243" s="187"/>
      <c r="IB243" s="187"/>
      <c r="IC243" s="187"/>
      <c r="ID243" s="187"/>
      <c r="IE243" s="187"/>
      <c r="IF243" s="187"/>
      <c r="IG243" s="187"/>
      <c r="IH243" s="187"/>
      <c r="II243" s="187"/>
      <c r="IJ243" s="187"/>
      <c r="IK243" s="187"/>
      <c r="IL243" s="187"/>
      <c r="IM243" s="187"/>
      <c r="IN243" s="187"/>
      <c r="IO243" s="187"/>
      <c r="IP243" s="187"/>
      <c r="IQ243" s="187"/>
      <c r="IR243" s="187"/>
      <c r="IS243" s="187"/>
      <c r="IT243" s="187"/>
      <c r="IU243" s="187"/>
      <c r="IV243" s="187"/>
      <c r="IW243" s="187"/>
    </row>
    <row r="244" spans="1:257" s="195" customFormat="1" x14ac:dyDescent="0.25">
      <c r="A244" s="187"/>
      <c r="B244" s="187"/>
      <c r="C244" s="187"/>
      <c r="D244" s="192"/>
      <c r="E244" s="191"/>
      <c r="F244" s="191"/>
      <c r="G244" s="191"/>
      <c r="H244" s="191"/>
      <c r="I244" s="191"/>
      <c r="J244" s="191"/>
      <c r="K244" s="191"/>
      <c r="L244" s="191"/>
      <c r="M244" s="191"/>
      <c r="N244" s="190"/>
      <c r="O244" s="189"/>
      <c r="P244" s="189"/>
      <c r="Q244" s="197"/>
      <c r="R244" s="196"/>
      <c r="S244" s="196"/>
      <c r="T244" s="196"/>
      <c r="U244" s="196"/>
      <c r="V244" s="196"/>
      <c r="W244" s="196"/>
    </row>
    <row r="245" spans="1:257" x14ac:dyDescent="0.25">
      <c r="Q245" s="197"/>
      <c r="R245" s="196"/>
      <c r="S245" s="196"/>
      <c r="T245" s="196"/>
      <c r="U245" s="196"/>
      <c r="V245" s="196"/>
      <c r="W245" s="196"/>
      <c r="X245" s="195"/>
      <c r="Y245" s="195"/>
      <c r="Z245" s="195"/>
      <c r="AA245" s="195"/>
      <c r="AB245" s="195"/>
      <c r="AC245" s="195"/>
      <c r="AD245" s="195"/>
      <c r="AE245" s="195"/>
      <c r="AF245" s="195"/>
      <c r="AG245" s="195"/>
      <c r="AH245" s="195"/>
      <c r="AI245" s="195"/>
      <c r="AJ245" s="195"/>
      <c r="AK245" s="195"/>
      <c r="AL245" s="195"/>
      <c r="AM245" s="195"/>
      <c r="AN245" s="195"/>
      <c r="AO245" s="195"/>
      <c r="AP245" s="195"/>
      <c r="AQ245" s="195"/>
      <c r="AR245" s="195"/>
      <c r="AS245" s="195"/>
      <c r="AT245" s="195"/>
      <c r="AU245" s="195"/>
      <c r="AV245" s="195"/>
      <c r="AW245" s="195"/>
      <c r="AX245" s="195"/>
      <c r="AY245" s="195"/>
      <c r="AZ245" s="195"/>
      <c r="BA245" s="195"/>
      <c r="BB245" s="195"/>
      <c r="BC245" s="195"/>
      <c r="BD245" s="195"/>
      <c r="BE245" s="195"/>
      <c r="BF245" s="195"/>
      <c r="BG245" s="195"/>
      <c r="BH245" s="195"/>
      <c r="BI245" s="195"/>
      <c r="BJ245" s="195"/>
      <c r="BK245" s="195"/>
      <c r="BL245" s="195"/>
      <c r="BM245" s="195"/>
      <c r="BN245" s="195"/>
      <c r="BO245" s="195"/>
      <c r="BP245" s="195"/>
      <c r="BQ245" s="195"/>
      <c r="BR245" s="195"/>
      <c r="BS245" s="195"/>
      <c r="BT245" s="195"/>
      <c r="BU245" s="195"/>
      <c r="BV245" s="195"/>
      <c r="BW245" s="195"/>
      <c r="BX245" s="195"/>
      <c r="BY245" s="195"/>
      <c r="BZ245" s="195"/>
      <c r="CA245" s="195"/>
      <c r="CB245" s="195"/>
      <c r="CC245" s="195"/>
      <c r="CD245" s="195"/>
      <c r="CE245" s="195"/>
      <c r="CF245" s="195"/>
      <c r="CG245" s="195"/>
      <c r="CH245" s="195"/>
      <c r="CI245" s="195"/>
      <c r="CJ245" s="195"/>
      <c r="CK245" s="195"/>
      <c r="CL245" s="195"/>
      <c r="CM245" s="195"/>
      <c r="CN245" s="195"/>
      <c r="CO245" s="195"/>
      <c r="CP245" s="195"/>
      <c r="CQ245" s="195"/>
      <c r="CR245" s="195"/>
      <c r="CS245" s="195"/>
      <c r="CT245" s="195"/>
      <c r="CU245" s="195"/>
      <c r="CV245" s="195"/>
      <c r="CW245" s="195"/>
      <c r="CX245" s="195"/>
      <c r="CY245" s="195"/>
      <c r="CZ245" s="195"/>
      <c r="DA245" s="195"/>
      <c r="DB245" s="195"/>
      <c r="DC245" s="195"/>
      <c r="DD245" s="195"/>
      <c r="DE245" s="195"/>
      <c r="DF245" s="195"/>
      <c r="DG245" s="195"/>
      <c r="DH245" s="195"/>
      <c r="DI245" s="195"/>
      <c r="DJ245" s="195"/>
      <c r="DK245" s="195"/>
      <c r="DL245" s="195"/>
      <c r="DM245" s="195"/>
      <c r="DN245" s="195"/>
      <c r="DO245" s="195"/>
      <c r="DP245" s="195"/>
      <c r="DQ245" s="195"/>
      <c r="DR245" s="195"/>
      <c r="DS245" s="195"/>
      <c r="DT245" s="195"/>
      <c r="DU245" s="195"/>
      <c r="DV245" s="195"/>
      <c r="DW245" s="195"/>
      <c r="DX245" s="195"/>
      <c r="DY245" s="195"/>
      <c r="DZ245" s="195"/>
      <c r="EA245" s="195"/>
      <c r="EB245" s="195"/>
      <c r="EC245" s="195"/>
      <c r="ED245" s="195"/>
      <c r="EE245" s="195"/>
      <c r="EF245" s="195"/>
      <c r="EG245" s="195"/>
      <c r="EH245" s="195"/>
      <c r="EI245" s="195"/>
      <c r="EJ245" s="195"/>
      <c r="EK245" s="195"/>
      <c r="EL245" s="195"/>
      <c r="EM245" s="195"/>
      <c r="EN245" s="195"/>
      <c r="EO245" s="195"/>
      <c r="EP245" s="195"/>
      <c r="EQ245" s="195"/>
      <c r="ER245" s="195"/>
      <c r="ES245" s="195"/>
      <c r="ET245" s="195"/>
      <c r="EU245" s="195"/>
      <c r="EV245" s="195"/>
      <c r="EW245" s="195"/>
      <c r="EX245" s="195"/>
      <c r="EY245" s="195"/>
      <c r="EZ245" s="195"/>
      <c r="FA245" s="195"/>
      <c r="FB245" s="195"/>
      <c r="FC245" s="195"/>
      <c r="FD245" s="195"/>
      <c r="FE245" s="195"/>
      <c r="FF245" s="195"/>
      <c r="FG245" s="195"/>
      <c r="FH245" s="195"/>
      <c r="FI245" s="195"/>
      <c r="FJ245" s="195"/>
      <c r="FK245" s="195"/>
      <c r="FL245" s="195"/>
      <c r="FM245" s="195"/>
      <c r="FN245" s="195"/>
      <c r="FO245" s="195"/>
      <c r="FP245" s="195"/>
      <c r="FQ245" s="195"/>
      <c r="FR245" s="195"/>
      <c r="FS245" s="195"/>
      <c r="FT245" s="195"/>
      <c r="FU245" s="195"/>
      <c r="FV245" s="195"/>
      <c r="FW245" s="195"/>
      <c r="FX245" s="195"/>
      <c r="FY245" s="195"/>
      <c r="FZ245" s="195"/>
      <c r="GA245" s="195"/>
      <c r="GB245" s="195"/>
      <c r="GC245" s="195"/>
      <c r="GD245" s="195"/>
      <c r="GE245" s="195"/>
      <c r="GF245" s="195"/>
      <c r="GG245" s="195"/>
      <c r="GH245" s="195"/>
      <c r="GI245" s="195"/>
      <c r="GJ245" s="195"/>
      <c r="GK245" s="195"/>
      <c r="GL245" s="195"/>
      <c r="GM245" s="195"/>
      <c r="GN245" s="195"/>
      <c r="GO245" s="195"/>
      <c r="GP245" s="195"/>
      <c r="GQ245" s="195"/>
      <c r="GR245" s="195"/>
      <c r="GS245" s="195"/>
      <c r="GT245" s="195"/>
      <c r="GU245" s="195"/>
      <c r="GV245" s="195"/>
      <c r="GW245" s="195"/>
      <c r="GX245" s="195"/>
      <c r="GY245" s="195"/>
      <c r="GZ245" s="195"/>
      <c r="HA245" s="195"/>
      <c r="HB245" s="195"/>
      <c r="HC245" s="195"/>
      <c r="HD245" s="195"/>
      <c r="HE245" s="195"/>
      <c r="HF245" s="195"/>
      <c r="HG245" s="195"/>
      <c r="HH245" s="195"/>
      <c r="HI245" s="195"/>
      <c r="HJ245" s="195"/>
      <c r="HK245" s="195"/>
      <c r="HL245" s="195"/>
      <c r="HM245" s="195"/>
      <c r="HN245" s="195"/>
      <c r="HO245" s="195"/>
      <c r="HP245" s="195"/>
      <c r="HQ245" s="195"/>
      <c r="HR245" s="195"/>
      <c r="HS245" s="195"/>
      <c r="HT245" s="195"/>
      <c r="HU245" s="195"/>
      <c r="HV245" s="195"/>
      <c r="HW245" s="195"/>
      <c r="HX245" s="195"/>
      <c r="HY245" s="195"/>
      <c r="HZ245" s="195"/>
      <c r="IA245" s="195"/>
      <c r="IB245" s="195"/>
      <c r="IC245" s="195"/>
      <c r="ID245" s="195"/>
      <c r="IE245" s="195"/>
      <c r="IF245" s="195"/>
      <c r="IG245" s="195"/>
      <c r="IH245" s="195"/>
      <c r="II245" s="195"/>
      <c r="IJ245" s="195"/>
      <c r="IK245" s="195"/>
      <c r="IL245" s="195"/>
      <c r="IM245" s="195"/>
      <c r="IN245" s="195"/>
      <c r="IO245" s="195"/>
      <c r="IP245" s="195"/>
      <c r="IQ245" s="195"/>
      <c r="IR245" s="195"/>
      <c r="IS245" s="195"/>
      <c r="IT245" s="195"/>
      <c r="IU245" s="195"/>
      <c r="IV245" s="195"/>
      <c r="IW245" s="195"/>
    </row>
    <row r="246" spans="1:257" x14ac:dyDescent="0.25">
      <c r="Q246" s="194"/>
      <c r="R246" s="196"/>
      <c r="S246" s="196"/>
      <c r="T246" s="196"/>
      <c r="U246" s="196"/>
      <c r="V246" s="196"/>
      <c r="W246" s="196"/>
      <c r="X246" s="195"/>
      <c r="Y246" s="195"/>
      <c r="Z246" s="195"/>
      <c r="AA246" s="195"/>
      <c r="AB246" s="195"/>
      <c r="AC246" s="195"/>
      <c r="AD246" s="195"/>
      <c r="AE246" s="195"/>
      <c r="AF246" s="195"/>
      <c r="AG246" s="195"/>
      <c r="AH246" s="195"/>
      <c r="AI246" s="195"/>
      <c r="AJ246" s="195"/>
      <c r="AK246" s="195"/>
      <c r="AL246" s="195"/>
      <c r="AM246" s="195"/>
      <c r="AN246" s="195"/>
      <c r="AO246" s="195"/>
      <c r="AP246" s="195"/>
      <c r="AQ246" s="195"/>
      <c r="AR246" s="195"/>
      <c r="AS246" s="195"/>
      <c r="AT246" s="195"/>
      <c r="AU246" s="195"/>
      <c r="AV246" s="195"/>
      <c r="AW246" s="195"/>
      <c r="AX246" s="195"/>
      <c r="AY246" s="195"/>
      <c r="AZ246" s="195"/>
      <c r="BA246" s="195"/>
      <c r="BB246" s="195"/>
      <c r="BC246" s="195"/>
      <c r="BD246" s="195"/>
      <c r="BE246" s="195"/>
      <c r="BF246" s="195"/>
      <c r="BG246" s="195"/>
      <c r="BH246" s="195"/>
      <c r="BI246" s="195"/>
      <c r="BJ246" s="195"/>
      <c r="BK246" s="195"/>
      <c r="BL246" s="195"/>
      <c r="BM246" s="195"/>
      <c r="BN246" s="195"/>
      <c r="BO246" s="195"/>
      <c r="BP246" s="195"/>
      <c r="BQ246" s="195"/>
      <c r="BR246" s="195"/>
      <c r="BS246" s="195"/>
      <c r="BT246" s="195"/>
      <c r="BU246" s="195"/>
      <c r="BV246" s="195"/>
      <c r="BW246" s="195"/>
      <c r="BX246" s="195"/>
      <c r="BY246" s="195"/>
      <c r="BZ246" s="195"/>
      <c r="CA246" s="195"/>
      <c r="CB246" s="195"/>
      <c r="CC246" s="195"/>
      <c r="CD246" s="195"/>
      <c r="CE246" s="195"/>
      <c r="CF246" s="195"/>
      <c r="CG246" s="195"/>
      <c r="CH246" s="195"/>
      <c r="CI246" s="195"/>
      <c r="CJ246" s="195"/>
      <c r="CK246" s="195"/>
      <c r="CL246" s="195"/>
      <c r="CM246" s="195"/>
      <c r="CN246" s="195"/>
      <c r="CO246" s="195"/>
      <c r="CP246" s="195"/>
      <c r="CQ246" s="195"/>
      <c r="CR246" s="195"/>
      <c r="CS246" s="195"/>
      <c r="CT246" s="195"/>
      <c r="CU246" s="195"/>
      <c r="CV246" s="195"/>
      <c r="CW246" s="195"/>
      <c r="CX246" s="195"/>
      <c r="CY246" s="195"/>
      <c r="CZ246" s="195"/>
      <c r="DA246" s="195"/>
      <c r="DB246" s="195"/>
      <c r="DC246" s="195"/>
      <c r="DD246" s="195"/>
      <c r="DE246" s="195"/>
      <c r="DF246" s="195"/>
      <c r="DG246" s="195"/>
      <c r="DH246" s="195"/>
      <c r="DI246" s="195"/>
      <c r="DJ246" s="195"/>
      <c r="DK246" s="195"/>
      <c r="DL246" s="195"/>
      <c r="DM246" s="195"/>
      <c r="DN246" s="195"/>
      <c r="DO246" s="195"/>
      <c r="DP246" s="195"/>
      <c r="DQ246" s="195"/>
      <c r="DR246" s="195"/>
      <c r="DS246" s="195"/>
      <c r="DT246" s="195"/>
      <c r="DU246" s="195"/>
      <c r="DV246" s="195"/>
      <c r="DW246" s="195"/>
      <c r="DX246" s="195"/>
      <c r="DY246" s="195"/>
      <c r="DZ246" s="195"/>
      <c r="EA246" s="195"/>
      <c r="EB246" s="195"/>
      <c r="EC246" s="195"/>
      <c r="ED246" s="195"/>
      <c r="EE246" s="195"/>
      <c r="EF246" s="195"/>
      <c r="EG246" s="195"/>
      <c r="EH246" s="195"/>
      <c r="EI246" s="195"/>
      <c r="EJ246" s="195"/>
      <c r="EK246" s="195"/>
      <c r="EL246" s="195"/>
      <c r="EM246" s="195"/>
      <c r="EN246" s="195"/>
      <c r="EO246" s="195"/>
      <c r="EP246" s="195"/>
      <c r="EQ246" s="195"/>
      <c r="ER246" s="195"/>
      <c r="ES246" s="195"/>
      <c r="ET246" s="195"/>
      <c r="EU246" s="195"/>
      <c r="EV246" s="195"/>
      <c r="EW246" s="195"/>
      <c r="EX246" s="195"/>
      <c r="EY246" s="195"/>
      <c r="EZ246" s="195"/>
      <c r="FA246" s="195"/>
      <c r="FB246" s="195"/>
      <c r="FC246" s="195"/>
      <c r="FD246" s="195"/>
      <c r="FE246" s="195"/>
      <c r="FF246" s="195"/>
      <c r="FG246" s="195"/>
      <c r="FH246" s="195"/>
      <c r="FI246" s="195"/>
      <c r="FJ246" s="195"/>
      <c r="FK246" s="195"/>
      <c r="FL246" s="195"/>
      <c r="FM246" s="195"/>
      <c r="FN246" s="195"/>
      <c r="FO246" s="195"/>
      <c r="FP246" s="195"/>
      <c r="FQ246" s="195"/>
      <c r="FR246" s="195"/>
      <c r="FS246" s="195"/>
      <c r="FT246" s="195"/>
      <c r="FU246" s="195"/>
      <c r="FV246" s="195"/>
      <c r="FW246" s="195"/>
      <c r="FX246" s="195"/>
      <c r="FY246" s="195"/>
      <c r="FZ246" s="195"/>
      <c r="GA246" s="195"/>
      <c r="GB246" s="195"/>
      <c r="GC246" s="195"/>
      <c r="GD246" s="195"/>
      <c r="GE246" s="195"/>
      <c r="GF246" s="195"/>
      <c r="GG246" s="195"/>
      <c r="GH246" s="195"/>
      <c r="GI246" s="195"/>
      <c r="GJ246" s="195"/>
      <c r="GK246" s="195"/>
      <c r="GL246" s="195"/>
      <c r="GM246" s="195"/>
      <c r="GN246" s="195"/>
      <c r="GO246" s="195"/>
      <c r="GP246" s="195"/>
      <c r="GQ246" s="195"/>
      <c r="GR246" s="195"/>
      <c r="GS246" s="195"/>
      <c r="GT246" s="195"/>
      <c r="GU246" s="195"/>
      <c r="GV246" s="195"/>
      <c r="GW246" s="195"/>
      <c r="GX246" s="195"/>
      <c r="GY246" s="195"/>
      <c r="GZ246" s="195"/>
      <c r="HA246" s="195"/>
      <c r="HB246" s="195"/>
      <c r="HC246" s="195"/>
      <c r="HD246" s="195"/>
      <c r="HE246" s="195"/>
      <c r="HF246" s="195"/>
      <c r="HG246" s="195"/>
      <c r="HH246" s="195"/>
      <c r="HI246" s="195"/>
      <c r="HJ246" s="195"/>
      <c r="HK246" s="195"/>
      <c r="HL246" s="195"/>
      <c r="HM246" s="195"/>
      <c r="HN246" s="195"/>
      <c r="HO246" s="195"/>
      <c r="HP246" s="195"/>
      <c r="HQ246" s="195"/>
      <c r="HR246" s="195"/>
      <c r="HS246" s="195"/>
      <c r="HT246" s="195"/>
      <c r="HU246" s="195"/>
      <c r="HV246" s="195"/>
      <c r="HW246" s="195"/>
      <c r="HX246" s="195"/>
      <c r="HY246" s="195"/>
      <c r="HZ246" s="195"/>
      <c r="IA246" s="195"/>
      <c r="IB246" s="195"/>
      <c r="IC246" s="195"/>
      <c r="ID246" s="195"/>
      <c r="IE246" s="195"/>
      <c r="IF246" s="195"/>
      <c r="IG246" s="195"/>
      <c r="IH246" s="195"/>
      <c r="II246" s="195"/>
      <c r="IJ246" s="195"/>
      <c r="IK246" s="195"/>
      <c r="IL246" s="195"/>
      <c r="IM246" s="195"/>
      <c r="IN246" s="195"/>
      <c r="IO246" s="195"/>
      <c r="IP246" s="195"/>
      <c r="IQ246" s="195"/>
      <c r="IR246" s="195"/>
      <c r="IS246" s="195"/>
      <c r="IT246" s="195"/>
      <c r="IU246" s="195"/>
      <c r="IV246" s="195"/>
      <c r="IW246" s="195"/>
    </row>
    <row r="247" spans="1:257" x14ac:dyDescent="0.25">
      <c r="Q247" s="194"/>
    </row>
    <row r="248" spans="1:257" x14ac:dyDescent="0.25">
      <c r="Q248" s="193"/>
    </row>
    <row r="249" spans="1:257" x14ac:dyDescent="0.25">
      <c r="Q249" s="193"/>
    </row>
    <row r="250" spans="1:257" x14ac:dyDescent="0.25">
      <c r="Q250" s="193"/>
    </row>
    <row r="251" spans="1:257" x14ac:dyDescent="0.25">
      <c r="Q251" s="193"/>
    </row>
    <row r="252" spans="1:257" x14ac:dyDescent="0.25">
      <c r="Q252" s="193"/>
    </row>
    <row r="253" spans="1:257" x14ac:dyDescent="0.25">
      <c r="Q253" s="193"/>
    </row>
    <row r="254" spans="1:257" x14ac:dyDescent="0.25">
      <c r="Q254" s="193"/>
    </row>
    <row r="255" spans="1:257" x14ac:dyDescent="0.25">
      <c r="Q255" s="193"/>
    </row>
    <row r="256" spans="1:257" x14ac:dyDescent="0.25">
      <c r="Q256" s="193"/>
    </row>
    <row r="257" spans="17:17" x14ac:dyDescent="0.25">
      <c r="Q257" s="193"/>
    </row>
    <row r="258" spans="17:17" x14ac:dyDescent="0.25">
      <c r="Q258" s="193"/>
    </row>
    <row r="259" spans="17:17" x14ac:dyDescent="0.25">
      <c r="Q259" s="193"/>
    </row>
    <row r="260" spans="17:17" x14ac:dyDescent="0.25">
      <c r="Q260" s="193"/>
    </row>
    <row r="261" spans="17:17" x14ac:dyDescent="0.25">
      <c r="Q261" s="193"/>
    </row>
    <row r="262" spans="17:17" x14ac:dyDescent="0.25">
      <c r="Q262" s="193"/>
    </row>
    <row r="263" spans="17:17" x14ac:dyDescent="0.25">
      <c r="Q263" s="193"/>
    </row>
    <row r="264" spans="17:17" x14ac:dyDescent="0.25">
      <c r="Q264" s="193"/>
    </row>
    <row r="265" spans="17:17" x14ac:dyDescent="0.25">
      <c r="Q265" s="193"/>
    </row>
    <row r="266" spans="17:17" x14ac:dyDescent="0.25">
      <c r="Q266" s="193"/>
    </row>
    <row r="267" spans="17:17" x14ac:dyDescent="0.25">
      <c r="Q267" s="193"/>
    </row>
    <row r="268" spans="17:17" x14ac:dyDescent="0.25">
      <c r="Q268" s="193"/>
    </row>
    <row r="269" spans="17:17" x14ac:dyDescent="0.25">
      <c r="Q269" s="193"/>
    </row>
    <row r="270" spans="17:17" x14ac:dyDescent="0.25">
      <c r="Q270" s="193"/>
    </row>
    <row r="271" spans="17:17" x14ac:dyDescent="0.25">
      <c r="Q271" s="193"/>
    </row>
    <row r="272" spans="17:17" x14ac:dyDescent="0.25">
      <c r="Q272" s="193"/>
    </row>
    <row r="273" spans="17:17" x14ac:dyDescent="0.25">
      <c r="Q273" s="193"/>
    </row>
    <row r="274" spans="17:17" x14ac:dyDescent="0.25">
      <c r="Q274" s="193"/>
    </row>
    <row r="275" spans="17:17" x14ac:dyDescent="0.25">
      <c r="Q275" s="193"/>
    </row>
    <row r="276" spans="17:17" x14ac:dyDescent="0.25">
      <c r="Q276" s="193"/>
    </row>
    <row r="277" spans="17:17" x14ac:dyDescent="0.25">
      <c r="Q277" s="193"/>
    </row>
    <row r="278" spans="17:17" x14ac:dyDescent="0.25">
      <c r="Q278" s="193"/>
    </row>
    <row r="279" spans="17:17" x14ac:dyDescent="0.25">
      <c r="Q279" s="193"/>
    </row>
  </sheetData>
  <mergeCells count="62">
    <mergeCell ref="E139:N139"/>
    <mergeCell ref="E140:N140"/>
    <mergeCell ref="E141:N141"/>
    <mergeCell ref="A142:D142"/>
    <mergeCell ref="E142:N142"/>
    <mergeCell ref="E138:N138"/>
    <mergeCell ref="E109:N109"/>
    <mergeCell ref="A112:P112"/>
    <mergeCell ref="E114:N114"/>
    <mergeCell ref="A123:D123"/>
    <mergeCell ref="A127:D127"/>
    <mergeCell ref="A132:P132"/>
    <mergeCell ref="E133:N133"/>
    <mergeCell ref="E134:N134"/>
    <mergeCell ref="E135:N135"/>
    <mergeCell ref="E136:N136"/>
    <mergeCell ref="E137:N137"/>
    <mergeCell ref="E108:N108"/>
    <mergeCell ref="A107:P107"/>
    <mergeCell ref="E70:N70"/>
    <mergeCell ref="E71:N71"/>
    <mergeCell ref="A73:O73"/>
    <mergeCell ref="A75:O75"/>
    <mergeCell ref="A80:O80"/>
    <mergeCell ref="E88:N88"/>
    <mergeCell ref="A92:O92"/>
    <mergeCell ref="A95:O95"/>
    <mergeCell ref="E97:N97"/>
    <mergeCell ref="A102:P102"/>
    <mergeCell ref="A106:P106"/>
    <mergeCell ref="R61:R67"/>
    <mergeCell ref="Q62:Q67"/>
    <mergeCell ref="E66:N66"/>
    <mergeCell ref="A69:P69"/>
    <mergeCell ref="E29:N29"/>
    <mergeCell ref="E32:N32"/>
    <mergeCell ref="E34:N34"/>
    <mergeCell ref="A51:O51"/>
    <mergeCell ref="A54:O54"/>
    <mergeCell ref="A57:P57"/>
    <mergeCell ref="A61:O61"/>
    <mergeCell ref="A27:P27"/>
    <mergeCell ref="B8:P8"/>
    <mergeCell ref="B9:P9"/>
    <mergeCell ref="A17:P17"/>
    <mergeCell ref="B19:B20"/>
    <mergeCell ref="C19:C20"/>
    <mergeCell ref="D19:D20"/>
    <mergeCell ref="E19:N19"/>
    <mergeCell ref="O19:O20"/>
    <mergeCell ref="P19:P20"/>
    <mergeCell ref="A21:P21"/>
    <mergeCell ref="A22:O22"/>
    <mergeCell ref="E23:N23"/>
    <mergeCell ref="A24:O24"/>
    <mergeCell ref="E25:N25"/>
    <mergeCell ref="B7:P7"/>
    <mergeCell ref="A1:P1"/>
    <mergeCell ref="B3:P3"/>
    <mergeCell ref="B4:P4"/>
    <mergeCell ref="B5:P5"/>
    <mergeCell ref="B6:P6"/>
  </mergeCells>
  <printOptions horizontalCentered="1"/>
  <pageMargins left="0.39370078740157483" right="0.39370078740157483" top="0.39370078740157483" bottom="0.39370078740157483" header="0.31496062992125984" footer="0.31496062992125984"/>
  <pageSetup paperSize="8" scale="54" fitToHeight="5" orientation="portrait" r:id="rId1"/>
  <headerFooter>
    <oddFooter>&amp;C &amp;F&amp;RPage &amp;P</oddFooter>
    <firstFooter>&amp;Cpage 3</firstFooter>
  </headerFooter>
  <rowBreaks count="4" manualBreakCount="4">
    <brk id="26" max="16383" man="1"/>
    <brk id="35" max="16383" man="1"/>
    <brk id="50" max="16383" man="1"/>
    <brk id="6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A8606-D791-47C2-8B52-1EB34625B254}">
  <dimension ref="A1:E20"/>
  <sheetViews>
    <sheetView workbookViewId="0">
      <selection activeCell="A27" sqref="A27"/>
    </sheetView>
  </sheetViews>
  <sheetFormatPr baseColWidth="10" defaultRowHeight="15" x14ac:dyDescent="0.25"/>
  <cols>
    <col min="1" max="1" width="75.5703125" bestFit="1" customWidth="1"/>
    <col min="2" max="2" width="12.85546875" bestFit="1" customWidth="1"/>
    <col min="3" max="3" width="11.85546875" bestFit="1" customWidth="1"/>
  </cols>
  <sheetData>
    <row r="1" spans="1:5" x14ac:dyDescent="0.25">
      <c r="A1" s="576" t="s">
        <v>786</v>
      </c>
      <c r="B1" s="575"/>
      <c r="C1" s="575"/>
      <c r="D1" s="575"/>
      <c r="E1" s="575"/>
    </row>
    <row r="2" spans="1:5" x14ac:dyDescent="0.25">
      <c r="A2" s="570" t="s">
        <v>525</v>
      </c>
      <c r="B2" s="574"/>
      <c r="C2" s="573"/>
      <c r="D2" s="573"/>
      <c r="E2" s="573"/>
    </row>
    <row r="3" spans="1:5" x14ac:dyDescent="0.25">
      <c r="A3" s="572" t="s">
        <v>524</v>
      </c>
      <c r="B3" s="571" t="s">
        <v>523</v>
      </c>
      <c r="C3" s="570" t="s">
        <v>522</v>
      </c>
      <c r="D3" s="570" t="s">
        <v>521</v>
      </c>
      <c r="E3" s="570" t="s">
        <v>520</v>
      </c>
    </row>
    <row r="4" spans="1:5" x14ac:dyDescent="0.25">
      <c r="A4" s="566" t="s">
        <v>519</v>
      </c>
      <c r="B4" s="568"/>
      <c r="C4" s="569"/>
      <c r="D4" s="569"/>
      <c r="E4" s="569"/>
    </row>
    <row r="5" spans="1:5" x14ac:dyDescent="0.25">
      <c r="A5" t="s">
        <v>518</v>
      </c>
      <c r="B5" s="563">
        <v>6316.0041890522725</v>
      </c>
      <c r="C5" s="562">
        <v>526.33368242102267</v>
      </c>
      <c r="D5" s="562">
        <v>32.556856879060696</v>
      </c>
      <c r="E5" s="562">
        <v>4.3409142505414264</v>
      </c>
    </row>
    <row r="6" spans="1:5" x14ac:dyDescent="0.25">
      <c r="A6" t="s">
        <v>517</v>
      </c>
      <c r="B6" s="563">
        <v>43475.917010329082</v>
      </c>
      <c r="C6" s="562">
        <v>3622.99308419409</v>
      </c>
      <c r="D6" s="562">
        <v>224.10358914020821</v>
      </c>
      <c r="E6" s="562">
        <v>29.88047855202776</v>
      </c>
    </row>
    <row r="7" spans="1:5" x14ac:dyDescent="0.25">
      <c r="A7" t="s">
        <v>516</v>
      </c>
      <c r="B7" s="563">
        <v>43006.739939702398</v>
      </c>
      <c r="C7" s="562">
        <v>3583.8949949752</v>
      </c>
      <c r="D7" s="562">
        <v>221.68514065883986</v>
      </c>
      <c r="E7" s="562">
        <v>29.558018754511981</v>
      </c>
    </row>
    <row r="8" spans="1:5" x14ac:dyDescent="0.25">
      <c r="A8" t="s">
        <v>515</v>
      </c>
      <c r="B8" s="563">
        <v>60068.142857143845</v>
      </c>
      <c r="C8" s="562">
        <v>5005.6785714286534</v>
      </c>
      <c r="D8" s="562">
        <v>309.63087918477936</v>
      </c>
      <c r="E8" s="562">
        <v>41.284117224637249</v>
      </c>
    </row>
    <row r="9" spans="1:5" x14ac:dyDescent="0.25">
      <c r="A9" s="566" t="s">
        <v>514</v>
      </c>
      <c r="B9" s="568"/>
      <c r="C9" s="564">
        <v>0</v>
      </c>
      <c r="D9" s="564">
        <v>0</v>
      </c>
      <c r="E9" s="564">
        <v>0</v>
      </c>
    </row>
    <row r="10" spans="1:5" x14ac:dyDescent="0.25">
      <c r="A10" s="567" t="s">
        <v>513</v>
      </c>
      <c r="B10" s="563">
        <v>74631.177860409371</v>
      </c>
      <c r="C10" s="562">
        <v>6219.2648217007809</v>
      </c>
      <c r="D10" s="562">
        <v>384.69837947996371</v>
      </c>
      <c r="E10" s="562">
        <v>51.293117263995164</v>
      </c>
    </row>
    <row r="11" spans="1:5" x14ac:dyDescent="0.25">
      <c r="A11" s="567" t="s">
        <v>512</v>
      </c>
      <c r="B11" s="563">
        <v>74631.177860409371</v>
      </c>
      <c r="C11" s="562">
        <v>6219.2648217007809</v>
      </c>
      <c r="D11" s="562">
        <v>384.69837947996371</v>
      </c>
      <c r="E11" s="562">
        <v>51.293117263995164</v>
      </c>
    </row>
    <row r="12" spans="1:5" x14ac:dyDescent="0.25">
      <c r="A12" s="567" t="s">
        <v>511</v>
      </c>
      <c r="B12" s="563">
        <v>74360.407340770165</v>
      </c>
      <c r="C12" s="562">
        <v>6196.7006117308474</v>
      </c>
      <c r="D12" s="562">
        <v>383.30264939633861</v>
      </c>
      <c r="E12" s="562">
        <v>51.107019919511814</v>
      </c>
    </row>
    <row r="13" spans="1:5" x14ac:dyDescent="0.25">
      <c r="A13" s="567" t="s">
        <v>510</v>
      </c>
      <c r="B13" s="563">
        <v>65269.603031738588</v>
      </c>
      <c r="C13" s="562">
        <v>5439.1335859782157</v>
      </c>
      <c r="D13" s="562">
        <v>336.44264013325102</v>
      </c>
      <c r="E13" s="562">
        <v>44.859018684433472</v>
      </c>
    </row>
    <row r="14" spans="1:5" x14ac:dyDescent="0.25">
      <c r="A14" s="567" t="s">
        <v>509</v>
      </c>
      <c r="B14" s="563">
        <v>84063.27709037278</v>
      </c>
      <c r="C14" s="562">
        <v>7005.273090864398</v>
      </c>
      <c r="D14" s="562">
        <v>433.31764816748102</v>
      </c>
      <c r="E14" s="562">
        <v>57.7756864223308</v>
      </c>
    </row>
    <row r="15" spans="1:5" x14ac:dyDescent="0.25">
      <c r="A15" s="567" t="s">
        <v>508</v>
      </c>
      <c r="B15" s="563">
        <v>78881.501999999949</v>
      </c>
      <c r="C15" s="562">
        <v>6573.4584999999961</v>
      </c>
      <c r="D15" s="562">
        <v>406.60735714374056</v>
      </c>
      <c r="E15" s="562">
        <v>54.214314285832074</v>
      </c>
    </row>
    <row r="16" spans="1:5" x14ac:dyDescent="0.25">
      <c r="A16" s="566" t="s">
        <v>507</v>
      </c>
      <c r="B16" s="565"/>
      <c r="C16" s="564">
        <v>0</v>
      </c>
      <c r="D16" s="564">
        <v>0</v>
      </c>
      <c r="E16" s="564">
        <v>0</v>
      </c>
    </row>
    <row r="17" spans="1:5" x14ac:dyDescent="0.25">
      <c r="A17" t="s">
        <v>506</v>
      </c>
      <c r="B17" s="563">
        <v>85088.056091318373</v>
      </c>
      <c r="C17" s="562">
        <v>7090.6713409431977</v>
      </c>
      <c r="D17" s="562">
        <v>438.60003593477899</v>
      </c>
      <c r="E17" s="562">
        <v>58.480004791303863</v>
      </c>
    </row>
    <row r="18" spans="1:5" x14ac:dyDescent="0.25">
      <c r="A18" t="s">
        <v>505</v>
      </c>
      <c r="B18" s="563">
        <v>144966.30174514002</v>
      </c>
      <c r="C18" s="562">
        <v>12080.525145428335</v>
      </c>
      <c r="D18" s="562">
        <v>747.25205951952398</v>
      </c>
      <c r="E18" s="562">
        <v>99.633607935936524</v>
      </c>
    </row>
    <row r="19" spans="1:5" x14ac:dyDescent="0.25">
      <c r="A19" t="s">
        <v>504</v>
      </c>
      <c r="B19" s="563">
        <v>108190.01798169046</v>
      </c>
      <c r="C19" s="562">
        <v>9015.8348318075386</v>
      </c>
      <c r="D19" s="562">
        <v>557.68280478316649</v>
      </c>
      <c r="E19" s="562">
        <v>74.357707304422192</v>
      </c>
    </row>
    <row r="20" spans="1:5" x14ac:dyDescent="0.25">
      <c r="A20" t="s">
        <v>503</v>
      </c>
      <c r="B20" s="563">
        <v>81402.887501814956</v>
      </c>
      <c r="C20" s="562">
        <v>6783.5739584845796</v>
      </c>
      <c r="D20" s="562">
        <v>419.60424322272956</v>
      </c>
      <c r="E20" s="562">
        <v>55.947232429697273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36DDE-96E1-4B47-B8AD-5995456A1BD8}">
  <dimension ref="A1:G102"/>
  <sheetViews>
    <sheetView workbookViewId="0">
      <selection activeCell="I24" sqref="I24"/>
    </sheetView>
  </sheetViews>
  <sheetFormatPr baseColWidth="10" defaultRowHeight="15" x14ac:dyDescent="0.25"/>
  <cols>
    <col min="2" max="2" width="48.7109375" bestFit="1" customWidth="1"/>
    <col min="3" max="3" width="12.140625" bestFit="1" customWidth="1"/>
    <col min="4" max="4" width="21.7109375" bestFit="1" customWidth="1"/>
    <col min="5" max="5" width="41" bestFit="1" customWidth="1"/>
    <col min="6" max="6" width="36" customWidth="1"/>
    <col min="7" max="7" width="38" customWidth="1"/>
  </cols>
  <sheetData>
    <row r="1" spans="1:7" ht="19.5" x14ac:dyDescent="0.3">
      <c r="A1" s="791" t="s">
        <v>785</v>
      </c>
      <c r="B1" s="791"/>
      <c r="C1" s="791"/>
      <c r="D1" s="791"/>
      <c r="E1" s="791"/>
      <c r="F1" s="791"/>
      <c r="G1" s="791"/>
    </row>
    <row r="2" spans="1:7" ht="15.75" thickBot="1" x14ac:dyDescent="0.3"/>
    <row r="3" spans="1:7" ht="17.25" x14ac:dyDescent="0.4">
      <c r="A3" s="593" t="s">
        <v>784</v>
      </c>
      <c r="B3" s="592"/>
      <c r="C3" s="592"/>
      <c r="D3" s="592"/>
      <c r="E3" s="592"/>
      <c r="F3" s="592"/>
      <c r="G3" s="591" t="s">
        <v>782</v>
      </c>
    </row>
    <row r="4" spans="1:7" x14ac:dyDescent="0.25">
      <c r="A4" s="792" t="s">
        <v>781</v>
      </c>
      <c r="B4" s="793"/>
      <c r="C4" s="793"/>
      <c r="D4" s="793"/>
      <c r="E4" s="793"/>
      <c r="F4" s="794"/>
      <c r="G4" s="590" t="s">
        <v>780</v>
      </c>
    </row>
    <row r="5" spans="1:7" x14ac:dyDescent="0.25">
      <c r="A5" s="589" t="s">
        <v>779</v>
      </c>
      <c r="B5" s="588"/>
      <c r="C5" s="588"/>
      <c r="D5" s="588"/>
      <c r="E5" s="588"/>
      <c r="F5" s="588"/>
      <c r="G5" s="587" t="s">
        <v>778</v>
      </c>
    </row>
    <row r="6" spans="1:7" ht="15.75" thickBot="1" x14ac:dyDescent="0.3">
      <c r="A6" s="586" t="s">
        <v>777</v>
      </c>
      <c r="B6" s="585"/>
      <c r="C6" s="585"/>
      <c r="D6" s="585"/>
      <c r="E6" s="585"/>
      <c r="F6" s="585"/>
      <c r="G6" s="584" t="s">
        <v>776</v>
      </c>
    </row>
    <row r="8" spans="1:7" x14ac:dyDescent="0.25">
      <c r="A8" s="582" t="s">
        <v>775</v>
      </c>
      <c r="B8" s="583" t="s">
        <v>774</v>
      </c>
      <c r="C8" s="582" t="s">
        <v>773</v>
      </c>
      <c r="D8" s="583" t="s">
        <v>772</v>
      </c>
      <c r="E8" s="582" t="s">
        <v>771</v>
      </c>
      <c r="F8" s="582" t="s">
        <v>770</v>
      </c>
      <c r="G8" s="581" t="s">
        <v>769</v>
      </c>
    </row>
    <row r="9" spans="1:7" x14ac:dyDescent="0.25">
      <c r="A9" s="139" t="s">
        <v>560</v>
      </c>
      <c r="B9" s="139" t="s">
        <v>559</v>
      </c>
      <c r="C9" s="578" t="s">
        <v>558</v>
      </c>
      <c r="D9" s="139" t="s">
        <v>557</v>
      </c>
      <c r="E9" s="139" t="s">
        <v>768</v>
      </c>
      <c r="F9" s="139" t="s">
        <v>536</v>
      </c>
      <c r="G9" s="577">
        <f>[4]Feuil1!R188</f>
        <v>99699.85742192324</v>
      </c>
    </row>
    <row r="10" spans="1:7" x14ac:dyDescent="0.25">
      <c r="A10" s="139" t="s">
        <v>560</v>
      </c>
      <c r="B10" s="139" t="s">
        <v>559</v>
      </c>
      <c r="C10" s="578" t="s">
        <v>767</v>
      </c>
      <c r="D10" s="139" t="s">
        <v>766</v>
      </c>
      <c r="E10" s="139" t="s">
        <v>765</v>
      </c>
      <c r="F10" s="139" t="s">
        <v>526</v>
      </c>
      <c r="G10" s="577">
        <f>[4]Feuil1!R18</f>
        <v>48979.666254733595</v>
      </c>
    </row>
    <row r="11" spans="1:7" x14ac:dyDescent="0.25">
      <c r="A11" s="139" t="s">
        <v>560</v>
      </c>
      <c r="B11" s="139" t="s">
        <v>559</v>
      </c>
      <c r="C11" s="578" t="s">
        <v>764</v>
      </c>
      <c r="D11" s="139" t="s">
        <v>763</v>
      </c>
      <c r="E11" s="139" t="s">
        <v>762</v>
      </c>
      <c r="F11" s="139" t="s">
        <v>526</v>
      </c>
      <c r="G11" s="577">
        <f>[4]Feuil1!R22</f>
        <v>58098.105845319093</v>
      </c>
    </row>
    <row r="12" spans="1:7" x14ac:dyDescent="0.25">
      <c r="A12" s="139" t="s">
        <v>560</v>
      </c>
      <c r="B12" s="139" t="s">
        <v>559</v>
      </c>
      <c r="C12" s="578" t="s">
        <v>558</v>
      </c>
      <c r="D12" s="139" t="s">
        <v>557</v>
      </c>
      <c r="E12" s="139" t="s">
        <v>761</v>
      </c>
      <c r="F12" s="139" t="s">
        <v>536</v>
      </c>
      <c r="G12" s="577">
        <f>[4]Feuil1!R189</f>
        <v>52212.43466133847</v>
      </c>
    </row>
    <row r="13" spans="1:7" x14ac:dyDescent="0.25">
      <c r="A13" s="139" t="s">
        <v>606</v>
      </c>
      <c r="B13" s="139" t="s">
        <v>605</v>
      </c>
      <c r="C13" s="578" t="s">
        <v>760</v>
      </c>
      <c r="D13" s="139" t="s">
        <v>759</v>
      </c>
      <c r="E13" s="579" t="s">
        <v>758</v>
      </c>
      <c r="F13" s="139" t="s">
        <v>526</v>
      </c>
      <c r="G13" s="577">
        <f>[4]Feuil1!R152</f>
        <v>55430.522960143026</v>
      </c>
    </row>
    <row r="14" spans="1:7" x14ac:dyDescent="0.25">
      <c r="A14" s="139" t="s">
        <v>757</v>
      </c>
      <c r="B14" s="139" t="s">
        <v>756</v>
      </c>
      <c r="C14" s="578" t="s">
        <v>755</v>
      </c>
      <c r="D14" s="139" t="s">
        <v>754</v>
      </c>
      <c r="E14" s="579" t="s">
        <v>753</v>
      </c>
      <c r="F14" s="139" t="s">
        <v>526</v>
      </c>
      <c r="G14" s="577">
        <f>[4]Feuil1!R100</f>
        <v>57294.283666221541</v>
      </c>
    </row>
    <row r="15" spans="1:7" x14ac:dyDescent="0.25">
      <c r="A15" s="139" t="s">
        <v>656</v>
      </c>
      <c r="B15" s="139" t="s">
        <v>655</v>
      </c>
      <c r="C15" s="578" t="s">
        <v>752</v>
      </c>
      <c r="D15" s="139" t="s">
        <v>752</v>
      </c>
      <c r="E15" s="579" t="s">
        <v>751</v>
      </c>
      <c r="F15" s="139" t="s">
        <v>526</v>
      </c>
      <c r="G15" s="577">
        <f>[4]Feuil1!R55</f>
        <v>69226.1200504218</v>
      </c>
    </row>
    <row r="16" spans="1:7" x14ac:dyDescent="0.25">
      <c r="A16" s="139" t="s">
        <v>618</v>
      </c>
      <c r="B16" s="139" t="s">
        <v>617</v>
      </c>
      <c r="C16" s="578" t="s">
        <v>750</v>
      </c>
      <c r="D16" s="139" t="s">
        <v>749</v>
      </c>
      <c r="E16" s="579" t="s">
        <v>749</v>
      </c>
      <c r="F16" s="139" t="s">
        <v>526</v>
      </c>
      <c r="G16" s="577">
        <f>[4]Feuil1!R126</f>
        <v>53061.338466983769</v>
      </c>
    </row>
    <row r="17" spans="1:7" x14ac:dyDescent="0.25">
      <c r="A17" s="139" t="s">
        <v>748</v>
      </c>
      <c r="B17" s="139" t="s">
        <v>747</v>
      </c>
      <c r="C17" s="578" t="s">
        <v>746</v>
      </c>
      <c r="D17" s="139" t="s">
        <v>745</v>
      </c>
      <c r="E17" s="579" t="s">
        <v>744</v>
      </c>
      <c r="F17" s="139" t="s">
        <v>526</v>
      </c>
      <c r="G17" s="577">
        <f>[4]Feuil1!R103</f>
        <v>49377.908206092827</v>
      </c>
    </row>
    <row r="18" spans="1:7" x14ac:dyDescent="0.25">
      <c r="A18" s="139" t="s">
        <v>560</v>
      </c>
      <c r="B18" s="139" t="s">
        <v>559</v>
      </c>
      <c r="C18" s="578" t="s">
        <v>558</v>
      </c>
      <c r="D18" s="139" t="s">
        <v>557</v>
      </c>
      <c r="E18" s="579" t="s">
        <v>743</v>
      </c>
      <c r="F18" s="139" t="s">
        <v>536</v>
      </c>
      <c r="G18" s="577">
        <f>[4]Feuil1!R193</f>
        <v>61087.194804397477</v>
      </c>
    </row>
    <row r="19" spans="1:7" x14ac:dyDescent="0.25">
      <c r="A19" s="139" t="s">
        <v>742</v>
      </c>
      <c r="B19" s="139" t="s">
        <v>741</v>
      </c>
      <c r="C19" s="578" t="s">
        <v>740</v>
      </c>
      <c r="D19" s="139" t="s">
        <v>739</v>
      </c>
      <c r="E19" s="579" t="s">
        <v>738</v>
      </c>
      <c r="F19" s="139" t="s">
        <v>526</v>
      </c>
      <c r="G19" s="577">
        <f>[4]Feuil1!R14</f>
        <v>59731.050130895484</v>
      </c>
    </row>
    <row r="20" spans="1:7" x14ac:dyDescent="0.25">
      <c r="A20" s="139" t="s">
        <v>541</v>
      </c>
      <c r="B20" s="139" t="s">
        <v>540</v>
      </c>
      <c r="C20" s="578" t="s">
        <v>539</v>
      </c>
      <c r="D20" s="139" t="s">
        <v>538</v>
      </c>
      <c r="E20" s="139" t="s">
        <v>737</v>
      </c>
      <c r="F20" s="139" t="s">
        <v>536</v>
      </c>
      <c r="G20" s="577">
        <f>[4]Feuil1!R232</f>
        <v>62000.784020975327</v>
      </c>
    </row>
    <row r="21" spans="1:7" x14ac:dyDescent="0.25">
      <c r="A21" s="139" t="s">
        <v>560</v>
      </c>
      <c r="B21" s="139" t="s">
        <v>559</v>
      </c>
      <c r="C21" s="578" t="s">
        <v>558</v>
      </c>
      <c r="D21" s="139" t="s">
        <v>557</v>
      </c>
      <c r="E21" s="139" t="s">
        <v>736</v>
      </c>
      <c r="F21" s="139" t="s">
        <v>536</v>
      </c>
      <c r="G21" s="577">
        <f>[4]Feuil1!R192</f>
        <v>60842.342868885651</v>
      </c>
    </row>
    <row r="22" spans="1:7" x14ac:dyDescent="0.25">
      <c r="A22" s="139" t="s">
        <v>735</v>
      </c>
      <c r="B22" s="139" t="s">
        <v>734</v>
      </c>
      <c r="C22" s="578" t="s">
        <v>733</v>
      </c>
      <c r="D22" s="139" t="s">
        <v>732</v>
      </c>
      <c r="E22" s="579" t="s">
        <v>731</v>
      </c>
      <c r="F22" s="139" t="s">
        <v>526</v>
      </c>
      <c r="G22" s="577">
        <f>[4]Feuil1!R118</f>
        <v>62965.311514883426</v>
      </c>
    </row>
    <row r="23" spans="1:7" x14ac:dyDescent="0.25">
      <c r="A23" s="139" t="s">
        <v>730</v>
      </c>
      <c r="B23" s="139" t="s">
        <v>729</v>
      </c>
      <c r="C23" s="578" t="s">
        <v>728</v>
      </c>
      <c r="D23" s="139" t="s">
        <v>727</v>
      </c>
      <c r="E23" s="579" t="s">
        <v>726</v>
      </c>
      <c r="F23" s="139" t="s">
        <v>526</v>
      </c>
      <c r="G23" s="577">
        <f>[4]Feuil1!R106</f>
        <v>54290.373272445955</v>
      </c>
    </row>
    <row r="24" spans="1:7" x14ac:dyDescent="0.25">
      <c r="A24" s="139" t="s">
        <v>560</v>
      </c>
      <c r="B24" s="139" t="s">
        <v>559</v>
      </c>
      <c r="C24" s="578" t="s">
        <v>558</v>
      </c>
      <c r="D24" s="139" t="s">
        <v>557</v>
      </c>
      <c r="E24" s="139" t="s">
        <v>725</v>
      </c>
      <c r="F24" s="139" t="s">
        <v>536</v>
      </c>
      <c r="G24" s="577">
        <f>[4]Feuil1!R194</f>
        <v>58432.322121231526</v>
      </c>
    </row>
    <row r="25" spans="1:7" x14ac:dyDescent="0.25">
      <c r="A25" s="139" t="s">
        <v>560</v>
      </c>
      <c r="B25" s="139" t="s">
        <v>559</v>
      </c>
      <c r="C25" s="578" t="s">
        <v>724</v>
      </c>
      <c r="D25" s="139" t="s">
        <v>723</v>
      </c>
      <c r="E25" s="579" t="s">
        <v>722</v>
      </c>
      <c r="F25" s="139" t="s">
        <v>526</v>
      </c>
      <c r="G25" s="577">
        <f>[4]Feuil1!R26</f>
        <v>82852.084177876488</v>
      </c>
    </row>
    <row r="26" spans="1:7" x14ac:dyDescent="0.25">
      <c r="A26" s="139" t="s">
        <v>719</v>
      </c>
      <c r="B26" s="139" t="s">
        <v>718</v>
      </c>
      <c r="C26" s="578" t="s">
        <v>717</v>
      </c>
      <c r="D26" s="139" t="s">
        <v>721</v>
      </c>
      <c r="E26" s="139" t="s">
        <v>720</v>
      </c>
      <c r="F26" s="139" t="s">
        <v>536</v>
      </c>
      <c r="G26" s="577">
        <f>[4]Feuil1!R218</f>
        <v>55072.250113145703</v>
      </c>
    </row>
    <row r="27" spans="1:7" x14ac:dyDescent="0.25">
      <c r="A27" s="139" t="s">
        <v>719</v>
      </c>
      <c r="B27" s="139" t="s">
        <v>718</v>
      </c>
      <c r="C27" s="578" t="s">
        <v>717</v>
      </c>
      <c r="D27" s="139" t="s">
        <v>716</v>
      </c>
      <c r="E27" s="139" t="s">
        <v>715</v>
      </c>
      <c r="F27" s="139" t="s">
        <v>536</v>
      </c>
      <c r="G27" s="577">
        <f>[4]Feuil1!R219</f>
        <v>49402.393657832778</v>
      </c>
    </row>
    <row r="28" spans="1:7" x14ac:dyDescent="0.25">
      <c r="A28" s="139" t="s">
        <v>714</v>
      </c>
      <c r="B28" s="139" t="s">
        <v>713</v>
      </c>
      <c r="C28" s="578" t="s">
        <v>712</v>
      </c>
      <c r="D28" s="139" t="s">
        <v>711</v>
      </c>
      <c r="E28" s="579" t="s">
        <v>711</v>
      </c>
      <c r="F28" s="139" t="s">
        <v>526</v>
      </c>
      <c r="G28" s="577">
        <f>[4]Feuil1!R122</f>
        <v>82033.962195666303</v>
      </c>
    </row>
    <row r="29" spans="1:7" x14ac:dyDescent="0.25">
      <c r="A29" s="139" t="s">
        <v>560</v>
      </c>
      <c r="B29" s="139" t="s">
        <v>559</v>
      </c>
      <c r="C29" s="578" t="s">
        <v>558</v>
      </c>
      <c r="D29" s="139" t="s">
        <v>557</v>
      </c>
      <c r="E29" s="139" t="s">
        <v>710</v>
      </c>
      <c r="F29" s="139" t="s">
        <v>536</v>
      </c>
      <c r="G29" s="577">
        <f>[4]Feuil1!R198</f>
        <v>43007.864419782403</v>
      </c>
    </row>
    <row r="30" spans="1:7" x14ac:dyDescent="0.25">
      <c r="A30" s="139" t="s">
        <v>560</v>
      </c>
      <c r="B30" s="139" t="s">
        <v>559</v>
      </c>
      <c r="C30" s="578" t="s">
        <v>558</v>
      </c>
      <c r="D30" s="139" t="s">
        <v>557</v>
      </c>
      <c r="E30" s="139" t="s">
        <v>709</v>
      </c>
      <c r="F30" s="139" t="s">
        <v>536</v>
      </c>
      <c r="G30" s="577">
        <f>[4]Feuil1!R195</f>
        <v>50083.090144161128</v>
      </c>
    </row>
    <row r="31" spans="1:7" x14ac:dyDescent="0.25">
      <c r="A31" s="139" t="s">
        <v>708</v>
      </c>
      <c r="B31" s="139" t="s">
        <v>707</v>
      </c>
      <c r="C31" s="578" t="s">
        <v>558</v>
      </c>
      <c r="D31" s="139" t="s">
        <v>557</v>
      </c>
      <c r="E31" s="139" t="s">
        <v>706</v>
      </c>
      <c r="F31" s="139" t="s">
        <v>536</v>
      </c>
      <c r="G31" s="577">
        <f>[4]Feuil1!R183</f>
        <v>74003.737470993336</v>
      </c>
    </row>
    <row r="32" spans="1:7" x14ac:dyDescent="0.25">
      <c r="A32" s="139" t="s">
        <v>541</v>
      </c>
      <c r="B32" s="139" t="s">
        <v>540</v>
      </c>
      <c r="C32" s="578" t="s">
        <v>539</v>
      </c>
      <c r="D32" s="139" t="s">
        <v>702</v>
      </c>
      <c r="E32" s="139" t="s">
        <v>705</v>
      </c>
      <c r="F32" s="139" t="s">
        <v>536</v>
      </c>
      <c r="G32" s="577">
        <f>[4]Feuil1!R233</f>
        <v>62281.03016133848</v>
      </c>
    </row>
    <row r="33" spans="1:7" x14ac:dyDescent="0.25">
      <c r="A33" s="139" t="s">
        <v>541</v>
      </c>
      <c r="B33" s="139" t="s">
        <v>540</v>
      </c>
      <c r="C33" s="578" t="s">
        <v>539</v>
      </c>
      <c r="D33" s="139" t="s">
        <v>702</v>
      </c>
      <c r="E33" s="139" t="s">
        <v>704</v>
      </c>
      <c r="F33" s="139" t="s">
        <v>703</v>
      </c>
      <c r="G33" s="577">
        <f>[4]Feuil1!R330</f>
        <v>54692.877789822858</v>
      </c>
    </row>
    <row r="34" spans="1:7" x14ac:dyDescent="0.25">
      <c r="A34" s="139" t="s">
        <v>541</v>
      </c>
      <c r="B34" s="139" t="s">
        <v>540</v>
      </c>
      <c r="C34" s="578" t="s">
        <v>539</v>
      </c>
      <c r="D34" s="139" t="s">
        <v>702</v>
      </c>
      <c r="E34" s="139" t="s">
        <v>701</v>
      </c>
      <c r="F34" s="139" t="s">
        <v>536</v>
      </c>
      <c r="G34" s="577">
        <f>[4]Feuil1!R237</f>
        <v>98315.458823953755</v>
      </c>
    </row>
    <row r="35" spans="1:7" x14ac:dyDescent="0.25">
      <c r="A35" s="580" t="s">
        <v>700</v>
      </c>
      <c r="B35" s="139" t="s">
        <v>540</v>
      </c>
      <c r="C35" s="578" t="s">
        <v>558</v>
      </c>
      <c r="D35" s="139" t="s">
        <v>699</v>
      </c>
      <c r="E35" s="139" t="s">
        <v>698</v>
      </c>
      <c r="F35" s="139" t="s">
        <v>536</v>
      </c>
      <c r="G35" s="577">
        <f>[4]Feuil1!R238</f>
        <v>119290.70127800513</v>
      </c>
    </row>
    <row r="36" spans="1:7" x14ac:dyDescent="0.25">
      <c r="A36" s="139" t="s">
        <v>697</v>
      </c>
      <c r="B36" s="139" t="s">
        <v>696</v>
      </c>
      <c r="C36" s="578" t="s">
        <v>695</v>
      </c>
      <c r="D36" s="139" t="s">
        <v>694</v>
      </c>
      <c r="E36" s="579" t="s">
        <v>693</v>
      </c>
      <c r="F36" s="139" t="s">
        <v>526</v>
      </c>
      <c r="G36" s="577">
        <f>[4]Feuil1!R160</f>
        <v>53391.200916676615</v>
      </c>
    </row>
    <row r="37" spans="1:7" x14ac:dyDescent="0.25">
      <c r="A37" s="139" t="s">
        <v>560</v>
      </c>
      <c r="B37" s="139" t="s">
        <v>559</v>
      </c>
      <c r="C37" s="578" t="s">
        <v>558</v>
      </c>
      <c r="D37" s="139" t="s">
        <v>557</v>
      </c>
      <c r="E37" s="139" t="s">
        <v>692</v>
      </c>
      <c r="F37" s="139" t="s">
        <v>536</v>
      </c>
      <c r="G37" s="577">
        <f>[4]Feuil1!R199</f>
        <v>72674.990190577882</v>
      </c>
    </row>
    <row r="38" spans="1:7" x14ac:dyDescent="0.25">
      <c r="A38" s="139" t="s">
        <v>618</v>
      </c>
      <c r="B38" s="139" t="s">
        <v>617</v>
      </c>
      <c r="C38" s="578" t="s">
        <v>691</v>
      </c>
      <c r="D38" s="139" t="s">
        <v>690</v>
      </c>
      <c r="E38" s="139" t="s">
        <v>689</v>
      </c>
      <c r="F38" s="139" t="s">
        <v>536</v>
      </c>
      <c r="G38" s="577">
        <f>[4]Feuil1!R224</f>
        <v>41116.968480019779</v>
      </c>
    </row>
    <row r="39" spans="1:7" x14ac:dyDescent="0.25">
      <c r="A39" s="139" t="s">
        <v>560</v>
      </c>
      <c r="B39" s="139" t="s">
        <v>559</v>
      </c>
      <c r="C39" s="578" t="s">
        <v>558</v>
      </c>
      <c r="D39" s="139" t="s">
        <v>557</v>
      </c>
      <c r="E39" s="139" t="s">
        <v>688</v>
      </c>
      <c r="F39" s="139" t="s">
        <v>536</v>
      </c>
      <c r="G39" s="577">
        <f>[4]Feuil1!R200</f>
        <v>59084.340357063513</v>
      </c>
    </row>
    <row r="40" spans="1:7" x14ac:dyDescent="0.25">
      <c r="A40" s="139" t="s">
        <v>560</v>
      </c>
      <c r="B40" s="139" t="s">
        <v>559</v>
      </c>
      <c r="C40" s="578" t="s">
        <v>558</v>
      </c>
      <c r="D40" s="139" t="s">
        <v>557</v>
      </c>
      <c r="E40" s="139" t="s">
        <v>687</v>
      </c>
      <c r="F40" s="139" t="s">
        <v>536</v>
      </c>
      <c r="G40" s="577">
        <f>[4]Feuil1!R203</f>
        <v>67143.894336219761</v>
      </c>
    </row>
    <row r="41" spans="1:7" x14ac:dyDescent="0.25">
      <c r="A41" s="139" t="s">
        <v>560</v>
      </c>
      <c r="B41" s="139" t="s">
        <v>559</v>
      </c>
      <c r="C41" s="578" t="s">
        <v>558</v>
      </c>
      <c r="D41" s="139" t="s">
        <v>557</v>
      </c>
      <c r="E41" s="139" t="s">
        <v>686</v>
      </c>
      <c r="F41" s="139" t="s">
        <v>536</v>
      </c>
      <c r="G41" s="577">
        <f>[4]Feuil1!R204</f>
        <v>71505.407881496794</v>
      </c>
    </row>
    <row r="42" spans="1:7" x14ac:dyDescent="0.25">
      <c r="A42" s="139" t="s">
        <v>566</v>
      </c>
      <c r="B42" s="139" t="s">
        <v>565</v>
      </c>
      <c r="C42" s="578" t="s">
        <v>564</v>
      </c>
      <c r="D42" s="139" t="s">
        <v>563</v>
      </c>
      <c r="E42" s="139" t="s">
        <v>685</v>
      </c>
      <c r="F42" s="139" t="s">
        <v>536</v>
      </c>
      <c r="G42" s="577">
        <f>[4]Feuil1!R225</f>
        <v>167620.92054918892</v>
      </c>
    </row>
    <row r="43" spans="1:7" x14ac:dyDescent="0.25">
      <c r="A43" s="139" t="s">
        <v>552</v>
      </c>
      <c r="B43" s="139" t="s">
        <v>551</v>
      </c>
      <c r="C43" s="578" t="s">
        <v>550</v>
      </c>
      <c r="D43" s="139" t="s">
        <v>549</v>
      </c>
      <c r="E43" s="139" t="s">
        <v>684</v>
      </c>
      <c r="F43" s="139" t="s">
        <v>526</v>
      </c>
      <c r="G43" s="577">
        <f>[4]Feuil1!R110</f>
        <v>109735.17323168741</v>
      </c>
    </row>
    <row r="44" spans="1:7" x14ac:dyDescent="0.25">
      <c r="A44" s="139" t="s">
        <v>601</v>
      </c>
      <c r="B44" s="139" t="s">
        <v>600</v>
      </c>
      <c r="C44" s="578" t="s">
        <v>544</v>
      </c>
      <c r="D44" s="139" t="s">
        <v>543</v>
      </c>
      <c r="E44" s="139" t="s">
        <v>683</v>
      </c>
      <c r="F44" s="139" t="s">
        <v>526</v>
      </c>
      <c r="G44" s="577">
        <f>[4]Feuil1!R48</f>
        <v>74419.614625688293</v>
      </c>
    </row>
    <row r="45" spans="1:7" x14ac:dyDescent="0.25">
      <c r="A45" s="139" t="s">
        <v>682</v>
      </c>
      <c r="B45" s="139" t="s">
        <v>681</v>
      </c>
      <c r="C45" s="578" t="s">
        <v>680</v>
      </c>
      <c r="D45" s="139" t="s">
        <v>679</v>
      </c>
      <c r="E45" s="139" t="s">
        <v>678</v>
      </c>
      <c r="F45" s="139" t="s">
        <v>526</v>
      </c>
      <c r="G45" s="577">
        <f>[4]Feuil1!R88</f>
        <v>59438.491401184227</v>
      </c>
    </row>
    <row r="46" spans="1:7" x14ac:dyDescent="0.25">
      <c r="A46" s="139" t="s">
        <v>618</v>
      </c>
      <c r="B46" s="139" t="s">
        <v>617</v>
      </c>
      <c r="C46" s="578" t="s">
        <v>677</v>
      </c>
      <c r="D46" s="139" t="s">
        <v>676</v>
      </c>
      <c r="E46" s="139" t="s">
        <v>676</v>
      </c>
      <c r="F46" s="139" t="s">
        <v>526</v>
      </c>
      <c r="G46" s="577">
        <f>[4]Feuil1!R129</f>
        <v>62978.220213127424</v>
      </c>
    </row>
    <row r="47" spans="1:7" x14ac:dyDescent="0.25">
      <c r="A47" s="139" t="s">
        <v>601</v>
      </c>
      <c r="B47" s="139" t="s">
        <v>600</v>
      </c>
      <c r="C47" s="578" t="s">
        <v>544</v>
      </c>
      <c r="D47" s="139" t="s">
        <v>543</v>
      </c>
      <c r="E47" s="139" t="s">
        <v>675</v>
      </c>
      <c r="F47" s="139" t="s">
        <v>526</v>
      </c>
      <c r="G47" s="577">
        <f>[4]Feuil1!R50</f>
        <v>103604.7302250322</v>
      </c>
    </row>
    <row r="48" spans="1:7" x14ac:dyDescent="0.25">
      <c r="A48" s="139" t="s">
        <v>601</v>
      </c>
      <c r="B48" s="139" t="s">
        <v>600</v>
      </c>
      <c r="C48" s="578" t="s">
        <v>544</v>
      </c>
      <c r="D48" s="139" t="s">
        <v>543</v>
      </c>
      <c r="E48" s="139" t="s">
        <v>674</v>
      </c>
      <c r="F48" s="139" t="s">
        <v>526</v>
      </c>
      <c r="G48" s="577">
        <f>[4]Feuil1!R49</f>
        <v>66266.686225032201</v>
      </c>
    </row>
    <row r="49" spans="1:7" x14ac:dyDescent="0.25">
      <c r="A49" s="139" t="s">
        <v>673</v>
      </c>
      <c r="B49" s="139" t="s">
        <v>672</v>
      </c>
      <c r="C49" s="578" t="s">
        <v>671</v>
      </c>
      <c r="D49" s="139" t="s">
        <v>670</v>
      </c>
      <c r="E49" s="139" t="s">
        <v>669</v>
      </c>
      <c r="F49" s="139" t="s">
        <v>526</v>
      </c>
      <c r="G49" s="577">
        <f>[4]Feuil1!R91</f>
        <v>64290.996734267814</v>
      </c>
    </row>
    <row r="50" spans="1:7" x14ac:dyDescent="0.25">
      <c r="A50" s="139" t="s">
        <v>560</v>
      </c>
      <c r="B50" s="139" t="s">
        <v>559</v>
      </c>
      <c r="C50" s="578" t="s">
        <v>558</v>
      </c>
      <c r="D50" s="139" t="s">
        <v>557</v>
      </c>
      <c r="E50" s="579" t="s">
        <v>668</v>
      </c>
      <c r="F50" s="139" t="s">
        <v>536</v>
      </c>
      <c r="G50" s="577">
        <f>[4]Feuil1!R206</f>
        <v>79700.864161338483</v>
      </c>
    </row>
    <row r="51" spans="1:7" x14ac:dyDescent="0.25">
      <c r="A51" s="139" t="s">
        <v>667</v>
      </c>
      <c r="B51" s="139" t="s">
        <v>666</v>
      </c>
      <c r="C51" s="578" t="s">
        <v>665</v>
      </c>
      <c r="D51" s="139" t="s">
        <v>665</v>
      </c>
      <c r="E51" s="139" t="s">
        <v>665</v>
      </c>
      <c r="F51" s="139" t="s">
        <v>526</v>
      </c>
      <c r="G51" s="577">
        <f>[4]Feuil1!R64</f>
        <v>90114.726580447445</v>
      </c>
    </row>
    <row r="52" spans="1:7" x14ac:dyDescent="0.25">
      <c r="A52" s="139" t="s">
        <v>569</v>
      </c>
      <c r="B52" s="139" t="s">
        <v>568</v>
      </c>
      <c r="C52" s="578" t="s">
        <v>544</v>
      </c>
      <c r="D52" s="139" t="s">
        <v>543</v>
      </c>
      <c r="E52" s="579" t="s">
        <v>664</v>
      </c>
      <c r="F52" s="139" t="s">
        <v>526</v>
      </c>
      <c r="G52" s="577">
        <f>[4]Feuil1!R37</f>
        <v>106881.56070312491</v>
      </c>
    </row>
    <row r="53" spans="1:7" x14ac:dyDescent="0.25">
      <c r="A53" s="139" t="s">
        <v>569</v>
      </c>
      <c r="B53" s="139" t="s">
        <v>568</v>
      </c>
      <c r="C53" s="578" t="s">
        <v>544</v>
      </c>
      <c r="D53" s="139" t="s">
        <v>543</v>
      </c>
      <c r="E53" s="579" t="s">
        <v>663</v>
      </c>
      <c r="F53" s="139" t="s">
        <v>526</v>
      </c>
      <c r="G53" s="577">
        <f>[4]Feuil1!R34</f>
        <v>96913.471569720772</v>
      </c>
    </row>
    <row r="54" spans="1:7" x14ac:dyDescent="0.25">
      <c r="A54" s="139" t="s">
        <v>662</v>
      </c>
      <c r="B54" s="139" t="s">
        <v>661</v>
      </c>
      <c r="C54" s="578" t="s">
        <v>573</v>
      </c>
      <c r="D54" s="139" t="s">
        <v>660</v>
      </c>
      <c r="E54" s="139" t="s">
        <v>659</v>
      </c>
      <c r="F54" s="139" t="s">
        <v>526</v>
      </c>
      <c r="G54" s="577">
        <f>[4]Feuil1!R68</f>
        <v>86118.984016536371</v>
      </c>
    </row>
    <row r="55" spans="1:7" x14ac:dyDescent="0.25">
      <c r="A55" s="139" t="s">
        <v>569</v>
      </c>
      <c r="B55" s="139" t="s">
        <v>568</v>
      </c>
      <c r="C55" s="578" t="s">
        <v>544</v>
      </c>
      <c r="D55" s="139" t="s">
        <v>543</v>
      </c>
      <c r="E55" s="579" t="s">
        <v>658</v>
      </c>
      <c r="F55" s="139" t="s">
        <v>526</v>
      </c>
      <c r="G55" s="577">
        <f>[4]Feuil1!R39</f>
        <v>107251.1788975322</v>
      </c>
    </row>
    <row r="56" spans="1:7" x14ac:dyDescent="0.25">
      <c r="A56" s="139" t="s">
        <v>569</v>
      </c>
      <c r="B56" s="139" t="s">
        <v>568</v>
      </c>
      <c r="C56" s="578" t="s">
        <v>544</v>
      </c>
      <c r="D56" s="139" t="s">
        <v>543</v>
      </c>
      <c r="E56" s="579" t="s">
        <v>657</v>
      </c>
      <c r="F56" s="139" t="s">
        <v>526</v>
      </c>
      <c r="G56" s="577">
        <f>[4]Feuil1!R38</f>
        <v>90767.652450328271</v>
      </c>
    </row>
    <row r="57" spans="1:7" x14ac:dyDescent="0.25">
      <c r="A57" s="139" t="s">
        <v>656</v>
      </c>
      <c r="B57" s="139" t="s">
        <v>655</v>
      </c>
      <c r="C57" s="578" t="s">
        <v>573</v>
      </c>
      <c r="D57" s="139" t="s">
        <v>572</v>
      </c>
      <c r="E57" s="139" t="s">
        <v>654</v>
      </c>
      <c r="F57" s="139" t="s">
        <v>526</v>
      </c>
      <c r="G57" s="577">
        <f>[4]Feuil1!R60</f>
        <v>66991.666964745527</v>
      </c>
    </row>
    <row r="58" spans="1:7" x14ac:dyDescent="0.25">
      <c r="A58" s="139" t="s">
        <v>569</v>
      </c>
      <c r="B58" s="139" t="s">
        <v>568</v>
      </c>
      <c r="C58" s="578" t="s">
        <v>544</v>
      </c>
      <c r="D58" s="139" t="s">
        <v>543</v>
      </c>
      <c r="E58" s="579" t="s">
        <v>653</v>
      </c>
      <c r="F58" s="139" t="s">
        <v>526</v>
      </c>
      <c r="G58" s="577">
        <f>[4]Feuil1!R43</f>
        <v>99565.314680217576</v>
      </c>
    </row>
    <row r="59" spans="1:7" x14ac:dyDescent="0.25">
      <c r="A59" s="139" t="s">
        <v>569</v>
      </c>
      <c r="B59" s="139" t="s">
        <v>568</v>
      </c>
      <c r="C59" s="578" t="s">
        <v>544</v>
      </c>
      <c r="D59" s="139" t="s">
        <v>543</v>
      </c>
      <c r="E59" s="579" t="s">
        <v>652</v>
      </c>
      <c r="F59" s="139" t="s">
        <v>526</v>
      </c>
      <c r="G59" s="577">
        <f>[4]Feuil1!R42</f>
        <v>81652.028694256704</v>
      </c>
    </row>
    <row r="60" spans="1:7" x14ac:dyDescent="0.25">
      <c r="A60" s="139" t="s">
        <v>541</v>
      </c>
      <c r="B60" s="139" t="s">
        <v>540</v>
      </c>
      <c r="C60" s="578" t="s">
        <v>555</v>
      </c>
      <c r="D60" s="139" t="s">
        <v>554</v>
      </c>
      <c r="E60" s="139" t="s">
        <v>651</v>
      </c>
      <c r="F60" s="139" t="s">
        <v>536</v>
      </c>
      <c r="G60" s="577">
        <f>[4]Feuil1!R243</f>
        <v>105503.8433513577</v>
      </c>
    </row>
    <row r="61" spans="1:7" x14ac:dyDescent="0.25">
      <c r="A61" s="139" t="s">
        <v>541</v>
      </c>
      <c r="B61" s="139" t="s">
        <v>540</v>
      </c>
      <c r="C61" s="578" t="s">
        <v>645</v>
      </c>
      <c r="D61" s="139" t="s">
        <v>650</v>
      </c>
      <c r="E61" s="139" t="s">
        <v>649</v>
      </c>
      <c r="F61" s="139" t="s">
        <v>526</v>
      </c>
      <c r="G61" s="577">
        <f>[4]Feuil1!R147</f>
        <v>123062.01211295565</v>
      </c>
    </row>
    <row r="62" spans="1:7" x14ac:dyDescent="0.25">
      <c r="A62" s="139" t="s">
        <v>541</v>
      </c>
      <c r="B62" s="139" t="s">
        <v>540</v>
      </c>
      <c r="C62" s="578" t="s">
        <v>645</v>
      </c>
      <c r="D62" s="139" t="s">
        <v>644</v>
      </c>
      <c r="E62" s="139" t="s">
        <v>648</v>
      </c>
      <c r="F62" s="139" t="s">
        <v>536</v>
      </c>
      <c r="G62" s="577">
        <f>[4]Feuil1!R247</f>
        <v>98359.856012689386</v>
      </c>
    </row>
    <row r="63" spans="1:7" x14ac:dyDescent="0.25">
      <c r="A63" s="139" t="s">
        <v>541</v>
      </c>
      <c r="B63" s="139" t="s">
        <v>540</v>
      </c>
      <c r="C63" s="578" t="s">
        <v>645</v>
      </c>
      <c r="D63" s="139" t="s">
        <v>644</v>
      </c>
      <c r="E63" s="139" t="s">
        <v>647</v>
      </c>
      <c r="F63" s="139" t="s">
        <v>526</v>
      </c>
      <c r="G63" s="577">
        <f>[4]Feuil1!R141</f>
        <v>158357.07322503216</v>
      </c>
    </row>
    <row r="64" spans="1:7" x14ac:dyDescent="0.25">
      <c r="A64" s="139" t="s">
        <v>541</v>
      </c>
      <c r="B64" s="139" t="s">
        <v>540</v>
      </c>
      <c r="C64" s="578" t="s">
        <v>645</v>
      </c>
      <c r="D64" s="139" t="s">
        <v>644</v>
      </c>
      <c r="E64" s="139" t="s">
        <v>646</v>
      </c>
      <c r="F64" s="139" t="s">
        <v>536</v>
      </c>
      <c r="G64" s="577">
        <f>[4]Feuil1!R244</f>
        <v>70947.756531338455</v>
      </c>
    </row>
    <row r="65" spans="1:7" x14ac:dyDescent="0.25">
      <c r="A65" s="139" t="s">
        <v>541</v>
      </c>
      <c r="B65" s="139" t="s">
        <v>540</v>
      </c>
      <c r="C65" s="578" t="s">
        <v>645</v>
      </c>
      <c r="D65" s="139" t="s">
        <v>644</v>
      </c>
      <c r="E65" s="139" t="s">
        <v>644</v>
      </c>
      <c r="F65" s="139" t="s">
        <v>526</v>
      </c>
      <c r="G65" s="577">
        <f>[4]Feuil1!R144</f>
        <v>91081.797039437151</v>
      </c>
    </row>
    <row r="66" spans="1:7" x14ac:dyDescent="0.25">
      <c r="A66" s="139" t="s">
        <v>541</v>
      </c>
      <c r="B66" s="139" t="s">
        <v>540</v>
      </c>
      <c r="C66" s="578" t="s">
        <v>555</v>
      </c>
      <c r="D66" s="139" t="s">
        <v>554</v>
      </c>
      <c r="E66" s="139" t="s">
        <v>643</v>
      </c>
      <c r="F66" s="139" t="s">
        <v>536</v>
      </c>
      <c r="G66" s="577">
        <f>[4]Feuil1!R249</f>
        <v>61669.146161338474</v>
      </c>
    </row>
    <row r="67" spans="1:7" x14ac:dyDescent="0.25">
      <c r="A67" s="139" t="s">
        <v>560</v>
      </c>
      <c r="B67" s="139" t="s">
        <v>559</v>
      </c>
      <c r="C67" s="578" t="s">
        <v>558</v>
      </c>
      <c r="D67" s="139" t="s">
        <v>557</v>
      </c>
      <c r="E67" s="139" t="s">
        <v>642</v>
      </c>
      <c r="F67" s="139" t="s">
        <v>536</v>
      </c>
      <c r="G67" s="577">
        <f>[4]Feuil1!R207</f>
        <v>76643.762243704332</v>
      </c>
    </row>
    <row r="68" spans="1:7" x14ac:dyDescent="0.25">
      <c r="A68" s="139" t="s">
        <v>606</v>
      </c>
      <c r="B68" s="139" t="s">
        <v>605</v>
      </c>
      <c r="C68" s="578" t="s">
        <v>641</v>
      </c>
      <c r="D68" s="139" t="s">
        <v>640</v>
      </c>
      <c r="E68" s="139" t="s">
        <v>640</v>
      </c>
      <c r="F68" s="139" t="s">
        <v>526</v>
      </c>
      <c r="G68" s="577">
        <f>[4]Feuil1!R150</f>
        <v>56736.548417632504</v>
      </c>
    </row>
    <row r="69" spans="1:7" x14ac:dyDescent="0.25">
      <c r="A69" s="139" t="s">
        <v>638</v>
      </c>
      <c r="B69" s="139" t="s">
        <v>637</v>
      </c>
      <c r="C69" s="578" t="s">
        <v>636</v>
      </c>
      <c r="D69" s="139" t="s">
        <v>635</v>
      </c>
      <c r="E69" s="139" t="s">
        <v>639</v>
      </c>
      <c r="F69" s="139" t="s">
        <v>526</v>
      </c>
      <c r="G69" s="577">
        <f>[4]Feuil1!R171</f>
        <v>103265.78015508092</v>
      </c>
    </row>
    <row r="70" spans="1:7" x14ac:dyDescent="0.25">
      <c r="A70" s="139" t="s">
        <v>638</v>
      </c>
      <c r="B70" s="139" t="s">
        <v>637</v>
      </c>
      <c r="C70" s="578" t="s">
        <v>636</v>
      </c>
      <c r="D70" s="139" t="s">
        <v>635</v>
      </c>
      <c r="E70" s="139" t="s">
        <v>634</v>
      </c>
      <c r="F70" s="139" t="s">
        <v>526</v>
      </c>
      <c r="G70" s="577">
        <f>[4]Feuil1!R170</f>
        <v>84923.49615321614</v>
      </c>
    </row>
    <row r="71" spans="1:7" x14ac:dyDescent="0.25">
      <c r="A71" s="139" t="s">
        <v>633</v>
      </c>
      <c r="B71" s="139" t="s">
        <v>632</v>
      </c>
      <c r="C71" s="578" t="s">
        <v>631</v>
      </c>
      <c r="D71" s="139" t="s">
        <v>630</v>
      </c>
      <c r="E71" s="139" t="s">
        <v>630</v>
      </c>
      <c r="F71" s="139" t="s">
        <v>526</v>
      </c>
      <c r="G71" s="577">
        <f>[4]Feuil1!R176</f>
        <v>68028.325413510844</v>
      </c>
    </row>
    <row r="72" spans="1:7" x14ac:dyDescent="0.25">
      <c r="A72" s="139" t="s">
        <v>629</v>
      </c>
      <c r="B72" s="139" t="s">
        <v>628</v>
      </c>
      <c r="C72" s="578" t="s">
        <v>627</v>
      </c>
      <c r="D72" s="139" t="s">
        <v>626</v>
      </c>
      <c r="E72" s="139" t="s">
        <v>626</v>
      </c>
      <c r="F72" s="139" t="s">
        <v>526</v>
      </c>
      <c r="G72" s="577">
        <f>[4]Feuil1!R78</f>
        <v>68145.732970693964</v>
      </c>
    </row>
    <row r="73" spans="1:7" x14ac:dyDescent="0.25">
      <c r="A73" s="139" t="s">
        <v>625</v>
      </c>
      <c r="B73" s="139" t="s">
        <v>624</v>
      </c>
      <c r="C73" s="578" t="s">
        <v>623</v>
      </c>
      <c r="D73" s="139" t="s">
        <v>622</v>
      </c>
      <c r="E73" s="579" t="s">
        <v>621</v>
      </c>
      <c r="F73" s="139" t="s">
        <v>526</v>
      </c>
      <c r="G73" s="577">
        <f>[4]Feuil1!R140</f>
        <v>72728.14967943629</v>
      </c>
    </row>
    <row r="74" spans="1:7" x14ac:dyDescent="0.25">
      <c r="A74" s="139" t="s">
        <v>601</v>
      </c>
      <c r="B74" s="139" t="s">
        <v>600</v>
      </c>
      <c r="C74" s="578" t="s">
        <v>544</v>
      </c>
      <c r="D74" s="139" t="s">
        <v>543</v>
      </c>
      <c r="E74" s="579" t="s">
        <v>620</v>
      </c>
      <c r="F74" s="139" t="s">
        <v>526</v>
      </c>
      <c r="G74" s="577">
        <f>[4]Feuil1!R52</f>
        <v>79005.483600032196</v>
      </c>
    </row>
    <row r="75" spans="1:7" x14ac:dyDescent="0.25">
      <c r="A75" s="139" t="s">
        <v>601</v>
      </c>
      <c r="B75" s="139" t="s">
        <v>600</v>
      </c>
      <c r="C75" s="578" t="s">
        <v>544</v>
      </c>
      <c r="D75" s="139" t="s">
        <v>543</v>
      </c>
      <c r="E75" s="579" t="s">
        <v>619</v>
      </c>
      <c r="F75" s="139" t="s">
        <v>526</v>
      </c>
      <c r="G75" s="577">
        <f>[4]Feuil1!R51</f>
        <v>79501.676756397457</v>
      </c>
    </row>
    <row r="76" spans="1:7" x14ac:dyDescent="0.25">
      <c r="A76" s="139" t="s">
        <v>618</v>
      </c>
      <c r="B76" s="139" t="s">
        <v>617</v>
      </c>
      <c r="C76" s="578" t="s">
        <v>616</v>
      </c>
      <c r="D76" s="139" t="s">
        <v>615</v>
      </c>
      <c r="E76" s="139" t="s">
        <v>615</v>
      </c>
      <c r="F76" s="139" t="s">
        <v>526</v>
      </c>
      <c r="G76" s="577">
        <f>[4]Feuil1!R132</f>
        <v>55333.74318383108</v>
      </c>
    </row>
    <row r="77" spans="1:7" x14ac:dyDescent="0.25">
      <c r="A77" s="139" t="s">
        <v>601</v>
      </c>
      <c r="B77" s="139" t="s">
        <v>600</v>
      </c>
      <c r="C77" s="578" t="s">
        <v>544</v>
      </c>
      <c r="D77" s="139" t="s">
        <v>543</v>
      </c>
      <c r="E77" s="139" t="s">
        <v>614</v>
      </c>
      <c r="F77" s="139" t="s">
        <v>526</v>
      </c>
      <c r="G77" s="577">
        <f>[4]Feuil1!R53</f>
        <v>64461.970802734933</v>
      </c>
    </row>
    <row r="78" spans="1:7" x14ac:dyDescent="0.25">
      <c r="A78" s="139" t="s">
        <v>613</v>
      </c>
      <c r="B78" s="139" t="s">
        <v>611</v>
      </c>
      <c r="C78" s="578" t="s">
        <v>612</v>
      </c>
      <c r="D78" s="139" t="s">
        <v>611</v>
      </c>
      <c r="E78" s="139" t="s">
        <v>611</v>
      </c>
      <c r="F78" s="139" t="s">
        <v>526</v>
      </c>
      <c r="G78" s="577">
        <f>[4]Feuil1!R81</f>
        <v>64352.087891575691</v>
      </c>
    </row>
    <row r="79" spans="1:7" x14ac:dyDescent="0.25">
      <c r="A79" s="139" t="s">
        <v>610</v>
      </c>
      <c r="B79" s="139" t="s">
        <v>608</v>
      </c>
      <c r="C79" s="578" t="s">
        <v>609</v>
      </c>
      <c r="D79" s="139" t="s">
        <v>608</v>
      </c>
      <c r="E79" s="139" t="s">
        <v>608</v>
      </c>
      <c r="F79" s="139" t="s">
        <v>526</v>
      </c>
      <c r="G79" s="577">
        <f>[4]Feuil1!R84</f>
        <v>62203.632239817096</v>
      </c>
    </row>
    <row r="80" spans="1:7" x14ac:dyDescent="0.25">
      <c r="A80" s="139" t="s">
        <v>606</v>
      </c>
      <c r="B80" s="139" t="s">
        <v>605</v>
      </c>
      <c r="C80" s="578" t="s">
        <v>604</v>
      </c>
      <c r="D80" s="139" t="s">
        <v>603</v>
      </c>
      <c r="E80" s="139" t="s">
        <v>607</v>
      </c>
      <c r="F80" s="139" t="s">
        <v>526</v>
      </c>
      <c r="G80" s="577">
        <f>[4]Feuil1!R151</f>
        <v>47385.717548138688</v>
      </c>
    </row>
    <row r="81" spans="1:7" x14ac:dyDescent="0.25">
      <c r="A81" s="139" t="s">
        <v>606</v>
      </c>
      <c r="B81" s="139" t="s">
        <v>605</v>
      </c>
      <c r="C81" s="578" t="s">
        <v>604</v>
      </c>
      <c r="D81" s="139" t="s">
        <v>603</v>
      </c>
      <c r="E81" s="139" t="s">
        <v>602</v>
      </c>
      <c r="F81" s="139" t="s">
        <v>526</v>
      </c>
      <c r="G81" s="577">
        <f>[4]Feuil1!R155</f>
        <v>50991.981891018178</v>
      </c>
    </row>
    <row r="82" spans="1:7" x14ac:dyDescent="0.25">
      <c r="A82" s="139" t="s">
        <v>601</v>
      </c>
      <c r="B82" s="139" t="s">
        <v>600</v>
      </c>
      <c r="C82" s="578" t="s">
        <v>544</v>
      </c>
      <c r="D82" s="139" t="s">
        <v>543</v>
      </c>
      <c r="E82" s="579" t="s">
        <v>599</v>
      </c>
      <c r="F82" s="139" t="s">
        <v>526</v>
      </c>
      <c r="G82" s="577">
        <f>[4]Feuil1!R54</f>
        <v>78658.96185003221</v>
      </c>
    </row>
    <row r="83" spans="1:7" x14ac:dyDescent="0.25">
      <c r="A83" s="139" t="s">
        <v>598</v>
      </c>
      <c r="B83" s="139" t="s">
        <v>597</v>
      </c>
      <c r="C83" s="578" t="s">
        <v>596</v>
      </c>
      <c r="D83" s="139" t="s">
        <v>595</v>
      </c>
      <c r="E83" s="139" t="s">
        <v>594</v>
      </c>
      <c r="F83" s="139" t="s">
        <v>536</v>
      </c>
      <c r="G83" s="577">
        <f>[4]Feuil1!R212</f>
        <v>63084.712161338473</v>
      </c>
    </row>
    <row r="84" spans="1:7" x14ac:dyDescent="0.25">
      <c r="A84" s="139" t="s">
        <v>560</v>
      </c>
      <c r="B84" s="139" t="s">
        <v>559</v>
      </c>
      <c r="C84" s="578" t="s">
        <v>593</v>
      </c>
      <c r="D84" s="139" t="s">
        <v>592</v>
      </c>
      <c r="E84" s="139" t="s">
        <v>591</v>
      </c>
      <c r="F84" s="139" t="s">
        <v>526</v>
      </c>
      <c r="G84" s="577">
        <f>[4]Feuil1!R27</f>
        <v>57617.304320307572</v>
      </c>
    </row>
    <row r="85" spans="1:7" x14ac:dyDescent="0.25">
      <c r="A85" s="139" t="s">
        <v>588</v>
      </c>
      <c r="B85" s="139" t="s">
        <v>587</v>
      </c>
      <c r="C85" s="578" t="s">
        <v>544</v>
      </c>
      <c r="D85" s="139" t="s">
        <v>543</v>
      </c>
      <c r="E85" s="139" t="s">
        <v>590</v>
      </c>
      <c r="F85" s="139" t="s">
        <v>526</v>
      </c>
      <c r="G85" s="577">
        <f>[4]Feuil1!R133</f>
        <v>81706.592347700192</v>
      </c>
    </row>
    <row r="86" spans="1:7" x14ac:dyDescent="0.25">
      <c r="A86" s="139" t="s">
        <v>588</v>
      </c>
      <c r="B86" s="139" t="s">
        <v>587</v>
      </c>
      <c r="C86" s="578" t="s">
        <v>544</v>
      </c>
      <c r="D86" s="139" t="s">
        <v>543</v>
      </c>
      <c r="E86" s="139" t="s">
        <v>589</v>
      </c>
      <c r="F86" s="139" t="s">
        <v>526</v>
      </c>
      <c r="G86" s="577">
        <f>[4]Feuil1!R134</f>
        <v>104707.16118503224</v>
      </c>
    </row>
    <row r="87" spans="1:7" x14ac:dyDescent="0.25">
      <c r="A87" s="139" t="s">
        <v>588</v>
      </c>
      <c r="B87" s="139" t="s">
        <v>587</v>
      </c>
      <c r="C87" s="578" t="s">
        <v>586</v>
      </c>
      <c r="D87" s="139" t="s">
        <v>585</v>
      </c>
      <c r="E87" s="139" t="s">
        <v>584</v>
      </c>
      <c r="F87" s="139" t="s">
        <v>526</v>
      </c>
      <c r="G87" s="577">
        <f>[4]Feuil1!R139</f>
        <v>60997.760053748199</v>
      </c>
    </row>
    <row r="88" spans="1:7" x14ac:dyDescent="0.25">
      <c r="A88" s="139" t="s">
        <v>583</v>
      </c>
      <c r="B88" s="139" t="s">
        <v>581</v>
      </c>
      <c r="C88" s="578" t="s">
        <v>582</v>
      </c>
      <c r="D88" s="139" t="s">
        <v>581</v>
      </c>
      <c r="E88" s="139" t="s">
        <v>580</v>
      </c>
      <c r="F88" s="139" t="s">
        <v>526</v>
      </c>
      <c r="G88" s="577">
        <f>[4]Feuil1!R109</f>
        <v>68966.797514386155</v>
      </c>
    </row>
    <row r="89" spans="1:7" x14ac:dyDescent="0.25">
      <c r="A89" s="139" t="s">
        <v>579</v>
      </c>
      <c r="B89" s="139" t="s">
        <v>577</v>
      </c>
      <c r="C89" s="578" t="s">
        <v>578</v>
      </c>
      <c r="D89" s="139" t="s">
        <v>577</v>
      </c>
      <c r="E89" s="139" t="s">
        <v>576</v>
      </c>
      <c r="F89" s="139" t="s">
        <v>526</v>
      </c>
      <c r="G89" s="577">
        <f>[4]Feuil1!R94</f>
        <v>63934.818760020367</v>
      </c>
    </row>
    <row r="90" spans="1:7" x14ac:dyDescent="0.25">
      <c r="A90" s="139" t="s">
        <v>575</v>
      </c>
      <c r="B90" s="139" t="s">
        <v>574</v>
      </c>
      <c r="C90" s="578" t="s">
        <v>573</v>
      </c>
      <c r="D90" s="139" t="s">
        <v>572</v>
      </c>
      <c r="E90" s="139" t="s">
        <v>571</v>
      </c>
      <c r="F90" s="139" t="s">
        <v>526</v>
      </c>
      <c r="G90" s="577">
        <f>[4]Feuil1!R73</f>
        <v>73790.537826528933</v>
      </c>
    </row>
    <row r="91" spans="1:7" x14ac:dyDescent="0.25">
      <c r="A91" s="139" t="s">
        <v>569</v>
      </c>
      <c r="B91" s="139" t="s">
        <v>568</v>
      </c>
      <c r="C91" s="578" t="s">
        <v>544</v>
      </c>
      <c r="D91" s="139" t="s">
        <v>543</v>
      </c>
      <c r="E91" s="579" t="s">
        <v>570</v>
      </c>
      <c r="F91" s="139" t="s">
        <v>526</v>
      </c>
      <c r="G91" s="577">
        <f>[4]Feuil1!R47</f>
        <v>100284.24840912313</v>
      </c>
    </row>
    <row r="92" spans="1:7" x14ac:dyDescent="0.25">
      <c r="A92" s="139" t="s">
        <v>569</v>
      </c>
      <c r="B92" s="139" t="s">
        <v>568</v>
      </c>
      <c r="C92" s="578" t="s">
        <v>544</v>
      </c>
      <c r="D92" s="139" t="s">
        <v>543</v>
      </c>
      <c r="E92" s="579" t="s">
        <v>567</v>
      </c>
      <c r="F92" s="139" t="s">
        <v>526</v>
      </c>
      <c r="G92" s="577">
        <f>[4]Feuil1!R44</f>
        <v>88005.483470253326</v>
      </c>
    </row>
    <row r="93" spans="1:7" x14ac:dyDescent="0.25">
      <c r="A93" s="139" t="s">
        <v>566</v>
      </c>
      <c r="B93" s="139" t="s">
        <v>565</v>
      </c>
      <c r="C93" s="578" t="s">
        <v>564</v>
      </c>
      <c r="D93" s="139" t="s">
        <v>563</v>
      </c>
      <c r="E93" s="139" t="s">
        <v>562</v>
      </c>
      <c r="F93" s="139" t="s">
        <v>536</v>
      </c>
      <c r="G93" s="577">
        <f>[4]Feuil1!R226</f>
        <v>104561.86852022885</v>
      </c>
    </row>
    <row r="94" spans="1:7" x14ac:dyDescent="0.25">
      <c r="A94" s="139" t="s">
        <v>560</v>
      </c>
      <c r="B94" s="139" t="s">
        <v>559</v>
      </c>
      <c r="C94" s="578" t="s">
        <v>558</v>
      </c>
      <c r="D94" s="139" t="s">
        <v>557</v>
      </c>
      <c r="E94" s="139" t="s">
        <v>561</v>
      </c>
      <c r="F94" s="139" t="s">
        <v>536</v>
      </c>
      <c r="G94" s="577">
        <f>[4]Feuil1!R209</f>
        <v>89644.542911338445</v>
      </c>
    </row>
    <row r="95" spans="1:7" x14ac:dyDescent="0.25">
      <c r="A95" s="139" t="s">
        <v>560</v>
      </c>
      <c r="B95" s="139" t="s">
        <v>559</v>
      </c>
      <c r="C95" s="578" t="s">
        <v>558</v>
      </c>
      <c r="D95" s="139" t="s">
        <v>557</v>
      </c>
      <c r="E95" s="139" t="s">
        <v>556</v>
      </c>
      <c r="F95" s="139" t="s">
        <v>536</v>
      </c>
      <c r="G95" s="577">
        <f>[4]Feuil1!R208</f>
        <v>88848.661161338445</v>
      </c>
    </row>
    <row r="96" spans="1:7" x14ac:dyDescent="0.25">
      <c r="A96" s="139" t="s">
        <v>541</v>
      </c>
      <c r="B96" s="139" t="s">
        <v>540</v>
      </c>
      <c r="C96" s="578" t="s">
        <v>555</v>
      </c>
      <c r="D96" s="139" t="s">
        <v>554</v>
      </c>
      <c r="E96" s="139" t="s">
        <v>553</v>
      </c>
      <c r="F96" s="139" t="s">
        <v>536</v>
      </c>
      <c r="G96" s="577">
        <f>[4]Feuil1!R250</f>
        <v>105217.92244965013</v>
      </c>
    </row>
    <row r="97" spans="1:7" x14ac:dyDescent="0.25">
      <c r="A97" s="139" t="s">
        <v>552</v>
      </c>
      <c r="B97" s="139" t="s">
        <v>551</v>
      </c>
      <c r="C97" s="578" t="s">
        <v>550</v>
      </c>
      <c r="D97" s="139" t="s">
        <v>549</v>
      </c>
      <c r="E97" s="139" t="s">
        <v>548</v>
      </c>
      <c r="F97" s="139" t="s">
        <v>526</v>
      </c>
      <c r="G97" s="577">
        <f>[4]Feuil1!R113</f>
        <v>82726.414277573058</v>
      </c>
    </row>
    <row r="98" spans="1:7" x14ac:dyDescent="0.25">
      <c r="A98" s="139" t="s">
        <v>546</v>
      </c>
      <c r="B98" s="139" t="s">
        <v>545</v>
      </c>
      <c r="C98" s="578" t="s">
        <v>544</v>
      </c>
      <c r="D98" s="139" t="s">
        <v>543</v>
      </c>
      <c r="E98" s="139" t="s">
        <v>547</v>
      </c>
      <c r="F98" s="139" t="s">
        <v>526</v>
      </c>
      <c r="G98" s="577">
        <f>[4]Feuil1!R161</f>
        <v>95983.240477081461</v>
      </c>
    </row>
    <row r="99" spans="1:7" x14ac:dyDescent="0.25">
      <c r="A99" s="139" t="s">
        <v>546</v>
      </c>
      <c r="B99" s="139" t="s">
        <v>545</v>
      </c>
      <c r="C99" s="578" t="s">
        <v>544</v>
      </c>
      <c r="D99" s="139" t="s">
        <v>543</v>
      </c>
      <c r="E99" s="139" t="s">
        <v>542</v>
      </c>
      <c r="F99" s="139" t="s">
        <v>526</v>
      </c>
      <c r="G99" s="577">
        <f>[4]Feuil1!R162</f>
        <v>81067.572081709746</v>
      </c>
    </row>
    <row r="100" spans="1:7" x14ac:dyDescent="0.25">
      <c r="A100" s="139" t="s">
        <v>541</v>
      </c>
      <c r="B100" s="139" t="s">
        <v>540</v>
      </c>
      <c r="C100" s="578" t="s">
        <v>539</v>
      </c>
      <c r="D100" s="139" t="s">
        <v>538</v>
      </c>
      <c r="E100" s="139" t="s">
        <v>537</v>
      </c>
      <c r="F100" s="139" t="s">
        <v>536</v>
      </c>
      <c r="G100" s="577">
        <f>[4]Feuil1!R251</f>
        <v>58185.790554195592</v>
      </c>
    </row>
    <row r="101" spans="1:7" x14ac:dyDescent="0.25">
      <c r="A101" s="139" t="s">
        <v>535</v>
      </c>
      <c r="B101" s="139" t="s">
        <v>534</v>
      </c>
      <c r="C101" s="578" t="s">
        <v>533</v>
      </c>
      <c r="D101" s="139" t="s">
        <v>532</v>
      </c>
      <c r="E101" s="139" t="s">
        <v>532</v>
      </c>
      <c r="F101" s="139" t="s">
        <v>526</v>
      </c>
      <c r="G101" s="577">
        <f>[4]Feuil1!R180</f>
        <v>66274.137043756855</v>
      </c>
    </row>
    <row r="102" spans="1:7" x14ac:dyDescent="0.25">
      <c r="A102" s="139" t="s">
        <v>531</v>
      </c>
      <c r="B102" s="139" t="s">
        <v>530</v>
      </c>
      <c r="C102" s="578" t="s">
        <v>529</v>
      </c>
      <c r="D102" s="139" t="s">
        <v>528</v>
      </c>
      <c r="E102" s="139" t="s">
        <v>527</v>
      </c>
      <c r="F102" s="139" t="s">
        <v>526</v>
      </c>
      <c r="G102" s="577">
        <f>[4]Feuil1!R167</f>
        <v>63841.592545994521</v>
      </c>
    </row>
  </sheetData>
  <mergeCells count="2">
    <mergeCell ref="A1:G1"/>
    <mergeCell ref="A4:F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B15"/>
  <sheetViews>
    <sheetView zoomScaleNormal="100" workbookViewId="0">
      <selection activeCell="B8" sqref="B8"/>
    </sheetView>
  </sheetViews>
  <sheetFormatPr baseColWidth="10" defaultRowHeight="15" x14ac:dyDescent="0.25"/>
  <cols>
    <col min="1" max="1" width="36" customWidth="1"/>
    <col min="2" max="2" width="40.5703125" customWidth="1"/>
  </cols>
  <sheetData>
    <row r="1" spans="1:2" x14ac:dyDescent="0.25">
      <c r="A1" s="22" t="s">
        <v>73</v>
      </c>
      <c r="B1" s="25" t="str">
        <f>IF('AAP-DGOS_GBudget'!B4="","",'AAP-DGOS_GBudget'!B4)</f>
        <v/>
      </c>
    </row>
    <row r="2" spans="1:2" x14ac:dyDescent="0.25">
      <c r="A2" s="22" t="s">
        <v>75</v>
      </c>
      <c r="B2" s="23">
        <f>'AAP-DGOS_GBudget'!B7:E7</f>
        <v>0</v>
      </c>
    </row>
    <row r="3" spans="1:2" x14ac:dyDescent="0.25">
      <c r="A3" s="22" t="s">
        <v>76</v>
      </c>
      <c r="B3" s="23">
        <f>'AAP-DGOS_GBudget'!B8:E8</f>
        <v>0</v>
      </c>
    </row>
    <row r="4" spans="1:2" x14ac:dyDescent="0.25">
      <c r="A4" t="s">
        <v>168</v>
      </c>
      <c r="B4" s="23">
        <f>'AAP-DGOS_GBudget'!B9:E9</f>
        <v>0</v>
      </c>
    </row>
    <row r="5" spans="1:2" x14ac:dyDescent="0.25">
      <c r="A5" s="23" t="s">
        <v>63</v>
      </c>
      <c r="B5" s="24">
        <f>'AAP-DGOS_GBudget'!B98</f>
        <v>0</v>
      </c>
    </row>
    <row r="6" spans="1:2" x14ac:dyDescent="0.25">
      <c r="A6" s="23" t="s">
        <v>74</v>
      </c>
      <c r="B6" s="24">
        <f>'AAP-DGOS_GBudget'!D132</f>
        <v>0</v>
      </c>
    </row>
    <row r="7" spans="1:2" x14ac:dyDescent="0.25">
      <c r="A7" s="22" t="s">
        <v>77</v>
      </c>
      <c r="B7" s="22" t="str">
        <f>IF('AAP-DGOS_GBudget'!B72="","NON","OUI")</f>
        <v>NON</v>
      </c>
    </row>
    <row r="8" spans="1:2" x14ac:dyDescent="0.25">
      <c r="A8" s="22" t="s">
        <v>62</v>
      </c>
      <c r="B8" s="22" t="str">
        <f>IF('AAP-DGOS_GBudget'!B96&lt;='AAP-DGOS_GBudget'!E55*0.1,"OK","ERREUR")</f>
        <v>OK</v>
      </c>
    </row>
    <row r="9" spans="1:2" x14ac:dyDescent="0.25">
      <c r="A9" s="64" t="s">
        <v>85</v>
      </c>
      <c r="B9" s="64" t="str">
        <f>IF('AAP-DGOS_GBudget'!A2=RappelData!B10,"","Il s'agit d'une trame antérieure. Veuillez utiliser la dernière version proposée.")</f>
        <v>Il s'agit d'une trame antérieure. Veuillez utiliser la dernière version proposée.</v>
      </c>
    </row>
    <row r="10" spans="1:2" x14ac:dyDescent="0.25">
      <c r="A10" s="64" t="s">
        <v>144</v>
      </c>
      <c r="B10" s="64" t="s">
        <v>274</v>
      </c>
    </row>
    <row r="11" spans="1:2" ht="30" x14ac:dyDescent="0.25">
      <c r="A11" s="65" t="s">
        <v>133</v>
      </c>
      <c r="B11" s="64">
        <f>'AAP-DGOS_GBudget'!B6</f>
        <v>0</v>
      </c>
    </row>
    <row r="12" spans="1:2" ht="30" x14ac:dyDescent="0.25">
      <c r="A12" s="65" t="s">
        <v>134</v>
      </c>
      <c r="B12" s="66" t="str">
        <f>'AAP-DGOS_GBudget'!B110</f>
        <v/>
      </c>
    </row>
    <row r="13" spans="1:2" x14ac:dyDescent="0.25">
      <c r="A13" s="65" t="s">
        <v>169</v>
      </c>
      <c r="B13" s="116" t="str">
        <f>'AAP-DGOS_GBudget'!B106</f>
        <v/>
      </c>
    </row>
    <row r="14" spans="1:2" x14ac:dyDescent="0.25">
      <c r="A14" s="65" t="s">
        <v>170</v>
      </c>
      <c r="B14" s="116" t="str">
        <f>'AAP-DGOS_GBudget'!B107</f>
        <v/>
      </c>
    </row>
    <row r="15" spans="1:2" x14ac:dyDescent="0.25">
      <c r="A15" s="65" t="s">
        <v>171</v>
      </c>
      <c r="B15" s="116" t="str">
        <f>'AAP-DGOS_GBudget'!B108</f>
        <v/>
      </c>
    </row>
  </sheetData>
  <pageMargins left="0.7" right="0.7" top="0.75" bottom="0.75" header="0.3" footer="0.3"/>
  <pageSetup paperSize="9" orientation="portrait" r:id="rId1"/>
  <headerFooter>
    <oddHeader>&amp;L&amp;F - &amp;A</oddHeader>
    <oddFooter>&amp;R&amp;P/&amp;D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6</vt:i4>
      </vt:variant>
    </vt:vector>
  </HeadingPairs>
  <TitlesOfParts>
    <vt:vector size="16" baseType="lpstr">
      <vt:lpstr>Nouveautés</vt:lpstr>
      <vt:lpstr>Lisez-moi</vt:lpstr>
      <vt:lpstr>AAP-DGOS_GBudget</vt:lpstr>
      <vt:lpstr>Métiers recherche clinique</vt:lpstr>
      <vt:lpstr>FAQ</vt:lpstr>
      <vt:lpstr>Exemple</vt:lpstr>
      <vt:lpstr>surcoûts</vt:lpstr>
      <vt:lpstr>PM</vt:lpstr>
      <vt:lpstr>PNM</vt:lpstr>
      <vt:lpstr>RappelData</vt:lpstr>
      <vt:lpstr>surcoûts!Impression_des_titres</vt:lpstr>
      <vt:lpstr>'AAP-DGOS_GBudget'!Zone_d_impression</vt:lpstr>
      <vt:lpstr>Exemple!Zone_d_impression</vt:lpstr>
      <vt:lpstr>'Métiers recherche clinique'!Zone_d_impression</vt:lpstr>
      <vt:lpstr>RappelData!Zone_d_impression</vt:lpstr>
      <vt:lpstr>surcoûts!Zone_d_impression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2025-08-29T10:20:00Z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094c1fb-3db8-4cce-b079-9b022302847f_Enabled">
    <vt:lpwstr>true</vt:lpwstr>
  </property>
  <property fmtid="{D5CDD505-2E9C-101B-9397-08002B2CF9AE}" pid="3" name="MSIP_Label_3094c1fb-3db8-4cce-b079-9b022302847f_SetDate">
    <vt:lpwstr>2025-07-17T12:25:44Z</vt:lpwstr>
  </property>
  <property fmtid="{D5CDD505-2E9C-101B-9397-08002B2CF9AE}" pid="4" name="MSIP_Label_3094c1fb-3db8-4cce-b079-9b022302847f_Method">
    <vt:lpwstr>Standard</vt:lpwstr>
  </property>
  <property fmtid="{D5CDD505-2E9C-101B-9397-08002B2CF9AE}" pid="5" name="MSIP_Label_3094c1fb-3db8-4cce-b079-9b022302847f_Name">
    <vt:lpwstr>[Prod v5] C1 - Standard</vt:lpwstr>
  </property>
  <property fmtid="{D5CDD505-2E9C-101B-9397-08002B2CF9AE}" pid="6" name="MSIP_Label_3094c1fb-3db8-4cce-b079-9b022302847f_SiteId">
    <vt:lpwstr>035e5292-5a25-4509-bb08-a555f7d31a8b</vt:lpwstr>
  </property>
  <property fmtid="{D5CDD505-2E9C-101B-9397-08002B2CF9AE}" pid="7" name="MSIP_Label_3094c1fb-3db8-4cce-b079-9b022302847f_ActionId">
    <vt:lpwstr>9db5e80f-e15f-4d00-af71-d7d1bc72dab8</vt:lpwstr>
  </property>
  <property fmtid="{D5CDD505-2E9C-101B-9397-08002B2CF9AE}" pid="8" name="MSIP_Label_3094c1fb-3db8-4cce-b079-9b022302847f_ContentBits">
    <vt:lpwstr>0</vt:lpwstr>
  </property>
  <property fmtid="{D5CDD505-2E9C-101B-9397-08002B2CF9AE}" pid="9" name="MSIP_Label_3094c1fb-3db8-4cce-b079-9b022302847f_Tag">
    <vt:lpwstr>10, 3, 0, 1</vt:lpwstr>
  </property>
</Properties>
</file>